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60" windowWidth="15480" windowHeight="11640" tabRatio="607" firstSheet="2" activeTab="20"/>
  </bookViews>
  <sheets>
    <sheet name="справка что вернули" sheetId="2" state="hidden" r:id="rId1"/>
    <sheet name="2010-2013" sheetId="3" state="hidden" r:id="rId2"/>
    <sheet name="приложение 1" sheetId="15" r:id="rId3"/>
    <sheet name="приложение 2" sheetId="16" r:id="rId4"/>
    <sheet name="прил 3 (админ ОГВ)" sheetId="7" r:id="rId5"/>
    <sheet name="прил 4 (админ)" sheetId="14" r:id="rId6"/>
    <sheet name="приложение 5" sheetId="26" r:id="rId7"/>
    <sheet name="прил6" sheetId="17" r:id="rId8"/>
    <sheet name="прил7" sheetId="18" r:id="rId9"/>
    <sheet name="прил8" sheetId="19" r:id="rId10"/>
    <sheet name="прил9" sheetId="20" r:id="rId11"/>
    <sheet name="прил10" sheetId="21" r:id="rId12"/>
    <sheet name="прил11" sheetId="22" r:id="rId13"/>
    <sheet name="прил12" sheetId="23" r:id="rId14"/>
    <sheet name="прил13" sheetId="24" r:id="rId15"/>
    <sheet name="прил14" sheetId="34" r:id="rId16"/>
    <sheet name="прил 15 коэф." sheetId="33" r:id="rId17"/>
    <sheet name="приложение 16" sheetId="27" r:id="rId18"/>
    <sheet name="приложение 17" sheetId="28" r:id="rId19"/>
    <sheet name="Приложение 18" sheetId="31" r:id="rId20"/>
    <sheet name="приложение 19" sheetId="32" r:id="rId21"/>
  </sheets>
  <definedNames>
    <definedName name="_xlnm._FilterDatabase" localSheetId="11" hidden="1">прил10!$A$11:$G$524</definedName>
    <definedName name="_xlnm._FilterDatabase" localSheetId="12" hidden="1">прил11!$A$13:$AA$493</definedName>
    <definedName name="_xlnm._FilterDatabase" localSheetId="14" hidden="1">прил13!$A$12:$E$61</definedName>
    <definedName name="_xlnm._FilterDatabase" localSheetId="7" hidden="1">прил6!$A$13:$F$467</definedName>
    <definedName name="_xlnm._FilterDatabase" localSheetId="8" hidden="1">прил7!$A$12:$AA$436</definedName>
    <definedName name="_xlnm._FilterDatabase" localSheetId="9" hidden="1">прил8!$A$13:$F$467</definedName>
    <definedName name="_xlnm._FilterDatabase" localSheetId="10" hidden="1">прил9!$A$12:$AA$436</definedName>
    <definedName name="_xlnm.Print_Titles" localSheetId="1">'2010-2013'!$1:$2</definedName>
    <definedName name="_xlnm.Print_Titles" localSheetId="4">'прил 3 (админ ОГВ)'!$10:$11</definedName>
    <definedName name="_xlnm.Print_Titles" localSheetId="5">'прил 4 (админ)'!$9:$10</definedName>
    <definedName name="_xlnm.Print_Titles" localSheetId="11">прил10!$9:$11</definedName>
    <definedName name="_xlnm.Print_Titles" localSheetId="12">прил11!$11:$13</definedName>
    <definedName name="_xlnm.Print_Titles" localSheetId="13">прил12!$10:$12</definedName>
    <definedName name="_xlnm.Print_Titles" localSheetId="14">прил13!$10:$12</definedName>
    <definedName name="_xlnm.Print_Titles" localSheetId="7">прил6!$11:$13</definedName>
    <definedName name="_xlnm.Print_Titles" localSheetId="8">прил7!$10:$12</definedName>
    <definedName name="_xlnm.Print_Titles" localSheetId="9">прил8!$11:$13</definedName>
    <definedName name="_xlnm.Print_Titles" localSheetId="10">прил9!$10:$12</definedName>
    <definedName name="_xlnm.Print_Titles" localSheetId="2">'приложение 1'!$12:$12</definedName>
    <definedName name="_xlnm.Print_Titles" localSheetId="3">'приложение 2'!$10:$11</definedName>
    <definedName name="к_Решению_Думы__О_бюджете_Черемховского">#REF!</definedName>
    <definedName name="_xlnm.Print_Area" localSheetId="1">'2010-2013'!$A$1:$U$69</definedName>
    <definedName name="_xlnm.Print_Area" localSheetId="4">'прил 3 (админ ОГВ)'!$A$1:$D$58</definedName>
    <definedName name="_xlnm.Print_Area" localSheetId="5">'прил 4 (админ)'!$A$1:$D$57</definedName>
    <definedName name="_xlnm.Print_Area" localSheetId="11">прил10!$A$1:$G$524</definedName>
    <definedName name="_xlnm.Print_Area" localSheetId="15">прил14!$A$1:$E$35</definedName>
    <definedName name="_xlnm.Print_Area" localSheetId="7">прил6!$A$1:$F$471</definedName>
    <definedName name="_xlnm.Print_Area" localSheetId="8">прил7!$A$1:$G$439</definedName>
    <definedName name="_xlnm.Print_Area" localSheetId="9">прил8!$A$1:$F$469</definedName>
    <definedName name="_xlnm.Print_Area" localSheetId="10">прил9!$A$1:$G$439</definedName>
    <definedName name="_xlnm.Print_Area" localSheetId="2">'приложение 1'!$A$1:$D$85</definedName>
    <definedName name="_xlnm.Print_Area" localSheetId="18">'приложение 17'!$A$1:$H$17</definedName>
    <definedName name="_xlnm.Print_Area" localSheetId="3">'приложение 2'!$A$1:$D$93</definedName>
  </definedNames>
  <calcPr calcId="124519"/>
</workbook>
</file>

<file path=xl/calcChain.xml><?xml version="1.0" encoding="utf-8"?>
<calcChain xmlns="http://schemas.openxmlformats.org/spreadsheetml/2006/main">
  <c r="E31" i="34"/>
  <c r="D31"/>
  <c r="C31"/>
  <c r="D14" i="32"/>
  <c r="D13" s="1"/>
  <c r="D19"/>
  <c r="D16" s="1"/>
  <c r="D25"/>
  <c r="D24" s="1"/>
  <c r="D23" s="1"/>
  <c r="D22" s="1"/>
  <c r="D21" s="1"/>
  <c r="D29"/>
  <c r="D28" s="1"/>
  <c r="D27" s="1"/>
  <c r="D26" s="1"/>
  <c r="C14"/>
  <c r="C13" s="1"/>
  <c r="C19"/>
  <c r="C16" s="1"/>
  <c r="C33"/>
  <c r="C32" s="1"/>
  <c r="C31" s="1"/>
  <c r="C30" s="1"/>
  <c r="C29"/>
  <c r="C28" s="1"/>
  <c r="C27" s="1"/>
  <c r="C26" s="1"/>
  <c r="C25"/>
  <c r="C24" s="1"/>
  <c r="C23" s="1"/>
  <c r="C22" s="1"/>
  <c r="C13" i="31"/>
  <c r="C12" s="1"/>
  <c r="C16"/>
  <c r="C15" s="1"/>
  <c r="C18"/>
  <c r="C32"/>
  <c r="C31" s="1"/>
  <c r="C27"/>
  <c r="C26" s="1"/>
  <c r="C25" s="1"/>
  <c r="C28"/>
  <c r="C24"/>
  <c r="C23" s="1"/>
  <c r="C22" s="1"/>
  <c r="C21" s="1"/>
  <c r="E14" i="28"/>
  <c r="H14" s="1"/>
  <c r="E13"/>
  <c r="H13" s="1"/>
  <c r="H11" s="1"/>
  <c r="G11"/>
  <c r="F11"/>
  <c r="D11"/>
  <c r="C11"/>
  <c r="B11"/>
  <c r="E14" i="27"/>
  <c r="E13"/>
  <c r="D11"/>
  <c r="C11"/>
  <c r="B11"/>
  <c r="C20" i="31" l="1"/>
  <c r="C21" i="32"/>
  <c r="C12" s="1"/>
  <c r="D12"/>
  <c r="C30" i="31"/>
  <c r="C29" s="1"/>
  <c r="C11" s="1"/>
  <c r="E11" i="28"/>
  <c r="E11" i="27"/>
  <c r="E59" i="24" l="1"/>
  <c r="D59"/>
  <c r="E57"/>
  <c r="D57"/>
  <c r="E55"/>
  <c r="D55"/>
  <c r="E53"/>
  <c r="D53"/>
  <c r="E51"/>
  <c r="D51"/>
  <c r="E49"/>
  <c r="D49"/>
  <c r="E47"/>
  <c r="D47"/>
  <c r="E45"/>
  <c r="D45"/>
  <c r="E43"/>
  <c r="D43"/>
  <c r="E41"/>
  <c r="D41"/>
  <c r="E39"/>
  <c r="D39"/>
  <c r="E37"/>
  <c r="D37"/>
  <c r="E35"/>
  <c r="D35"/>
  <c r="E33"/>
  <c r="D33"/>
  <c r="E31"/>
  <c r="D31"/>
  <c r="E29"/>
  <c r="D29"/>
  <c r="E27"/>
  <c r="D27"/>
  <c r="E25"/>
  <c r="D25"/>
  <c r="E21"/>
  <c r="D21"/>
  <c r="E19"/>
  <c r="D19"/>
  <c r="E17"/>
  <c r="D17"/>
  <c r="E15"/>
  <c r="D15"/>
  <c r="D61" s="1"/>
  <c r="E13"/>
  <c r="D13"/>
  <c r="D63" i="23"/>
  <c r="D61"/>
  <c r="D59"/>
  <c r="D57"/>
  <c r="D55"/>
  <c r="D51"/>
  <c r="D49"/>
  <c r="D47"/>
  <c r="D45"/>
  <c r="D43"/>
  <c r="D41"/>
  <c r="D39"/>
  <c r="D37"/>
  <c r="D35"/>
  <c r="D33"/>
  <c r="D31"/>
  <c r="D29"/>
  <c r="D27"/>
  <c r="D25"/>
  <c r="D21"/>
  <c r="D19"/>
  <c r="D17"/>
  <c r="D15"/>
  <c r="D13"/>
  <c r="H493" i="22"/>
  <c r="G493"/>
  <c r="G436" i="20"/>
  <c r="F436"/>
  <c r="G436" i="18"/>
  <c r="F436"/>
  <c r="D72" i="16"/>
  <c r="D70"/>
  <c r="D67"/>
  <c r="D65"/>
  <c r="D63"/>
  <c r="D13"/>
  <c r="D14"/>
  <c r="D58"/>
  <c r="D51"/>
  <c r="D50" s="1"/>
  <c r="C51"/>
  <c r="C50" s="1"/>
  <c r="D47"/>
  <c r="D46" s="1"/>
  <c r="D44"/>
  <c r="D43" s="1"/>
  <c r="D39"/>
  <c r="D38" s="1"/>
  <c r="D36"/>
  <c r="C36"/>
  <c r="C35"/>
  <c r="D35"/>
  <c r="D32"/>
  <c r="D27"/>
  <c r="D24"/>
  <c r="D19"/>
  <c r="D18"/>
  <c r="C39" i="15"/>
  <c r="C39" i="16"/>
  <c r="C38" s="1"/>
  <c r="C72"/>
  <c r="C70"/>
  <c r="C67"/>
  <c r="C65"/>
  <c r="C63"/>
  <c r="C58"/>
  <c r="C47"/>
  <c r="C46" s="1"/>
  <c r="C44"/>
  <c r="C43" s="1"/>
  <c r="C32"/>
  <c r="C27"/>
  <c r="C24"/>
  <c r="C19"/>
  <c r="C18"/>
  <c r="C14"/>
  <c r="C13"/>
  <c r="E61" i="24" l="1"/>
  <c r="D65" i="23"/>
  <c r="D62" i="16"/>
  <c r="D61" s="1"/>
  <c r="D34"/>
  <c r="D31" s="1"/>
  <c r="D12" s="1"/>
  <c r="C34"/>
  <c r="C31" s="1"/>
  <c r="C12" s="1"/>
  <c r="C62"/>
  <c r="C61" s="1"/>
  <c r="C20" i="15"/>
  <c r="C14"/>
  <c r="C15"/>
  <c r="D75" i="16" l="1"/>
  <c r="C75"/>
  <c r="C74" i="15"/>
  <c r="C67"/>
  <c r="C25" l="1"/>
  <c r="C55"/>
  <c r="C54" s="1"/>
  <c r="C51"/>
  <c r="C50" s="1"/>
  <c r="C48"/>
  <c r="C47" s="1"/>
  <c r="C38"/>
  <c r="C37"/>
  <c r="C33"/>
  <c r="C36" l="1"/>
  <c r="C35" s="1"/>
  <c r="C32" s="1"/>
  <c r="C19" l="1"/>
  <c r="C81"/>
  <c r="C76"/>
  <c r="C71"/>
  <c r="C69"/>
  <c r="C62"/>
  <c r="C42"/>
  <c r="C41" s="1"/>
  <c r="C28"/>
  <c r="G30" i="3"/>
  <c r="L30" s="1"/>
  <c r="Q30" s="1"/>
  <c r="T30" s="1"/>
  <c r="G29"/>
  <c r="L29" s="1"/>
  <c r="I70"/>
  <c r="G70"/>
  <c r="L70" s="1"/>
  <c r="R69"/>
  <c r="R66"/>
  <c r="R65"/>
  <c r="M38"/>
  <c r="M44"/>
  <c r="M45"/>
  <c r="M46"/>
  <c r="M47"/>
  <c r="M48"/>
  <c r="M65"/>
  <c r="M66"/>
  <c r="M69"/>
  <c r="H11"/>
  <c r="H12"/>
  <c r="H16"/>
  <c r="H18"/>
  <c r="H19"/>
  <c r="H22"/>
  <c r="H23"/>
  <c r="H31"/>
  <c r="H38"/>
  <c r="H44"/>
  <c r="H45"/>
  <c r="H46"/>
  <c r="H47"/>
  <c r="H48"/>
  <c r="H52"/>
  <c r="H64"/>
  <c r="H66"/>
  <c r="H69"/>
  <c r="H70"/>
  <c r="F70"/>
  <c r="F69"/>
  <c r="E68"/>
  <c r="E67"/>
  <c r="F66"/>
  <c r="F64"/>
  <c r="K64" s="1"/>
  <c r="E63"/>
  <c r="F62"/>
  <c r="F61"/>
  <c r="F60"/>
  <c r="F59"/>
  <c r="F58"/>
  <c r="F57"/>
  <c r="F56"/>
  <c r="E55"/>
  <c r="E53"/>
  <c r="E49" s="1"/>
  <c r="F52"/>
  <c r="F48"/>
  <c r="F47"/>
  <c r="F46"/>
  <c r="F45"/>
  <c r="F44"/>
  <c r="E41"/>
  <c r="F40"/>
  <c r="E39"/>
  <c r="F38"/>
  <c r="E36"/>
  <c r="F35"/>
  <c r="F31"/>
  <c r="F30"/>
  <c r="F29"/>
  <c r="E28"/>
  <c r="F27"/>
  <c r="F26"/>
  <c r="F25"/>
  <c r="E24"/>
  <c r="F23"/>
  <c r="K23" s="1"/>
  <c r="F22"/>
  <c r="K22" s="1"/>
  <c r="E21"/>
  <c r="E20" s="1"/>
  <c r="F19"/>
  <c r="F18"/>
  <c r="E17"/>
  <c r="E15" s="1"/>
  <c r="F16"/>
  <c r="F14"/>
  <c r="F13"/>
  <c r="F12"/>
  <c r="K12" s="1"/>
  <c r="F11"/>
  <c r="K11" s="1"/>
  <c r="E10"/>
  <c r="E9" s="1"/>
  <c r="F8"/>
  <c r="F7"/>
  <c r="E6"/>
  <c r="F5"/>
  <c r="G23"/>
  <c r="J23" s="1"/>
  <c r="G22"/>
  <c r="L22" s="1"/>
  <c r="O22" s="1"/>
  <c r="G12"/>
  <c r="L12" s="1"/>
  <c r="G11"/>
  <c r="L11" s="1"/>
  <c r="J37"/>
  <c r="O65"/>
  <c r="I36"/>
  <c r="J36" s="1"/>
  <c r="G36"/>
  <c r="S36"/>
  <c r="N36"/>
  <c r="Q48"/>
  <c r="R48" s="1"/>
  <c r="Q47"/>
  <c r="T47" s="1"/>
  <c r="Q46"/>
  <c r="T46" s="1"/>
  <c r="Q45"/>
  <c r="T45" s="1"/>
  <c r="Q44"/>
  <c r="T44" s="1"/>
  <c r="T69"/>
  <c r="S68"/>
  <c r="Q68"/>
  <c r="S67"/>
  <c r="Q67"/>
  <c r="T66"/>
  <c r="S63"/>
  <c r="S55"/>
  <c r="S53"/>
  <c r="S49" s="1"/>
  <c r="S41"/>
  <c r="S39"/>
  <c r="S33"/>
  <c r="S28"/>
  <c r="S24"/>
  <c r="S21"/>
  <c r="S20" s="1"/>
  <c r="S17"/>
  <c r="S10"/>
  <c r="S9" s="1"/>
  <c r="S6"/>
  <c r="S4" s="1"/>
  <c r="T65"/>
  <c r="U65" s="1"/>
  <c r="L54"/>
  <c r="L53" s="1"/>
  <c r="L52"/>
  <c r="O52" s="1"/>
  <c r="L51"/>
  <c r="O51" s="1"/>
  <c r="O69"/>
  <c r="U69" s="1"/>
  <c r="N68"/>
  <c r="L68"/>
  <c r="R68" s="1"/>
  <c r="N67"/>
  <c r="L67"/>
  <c r="R67" s="1"/>
  <c r="O66"/>
  <c r="N63"/>
  <c r="N55"/>
  <c r="N53"/>
  <c r="N49" s="1"/>
  <c r="O48"/>
  <c r="O47"/>
  <c r="O46"/>
  <c r="U46" s="1"/>
  <c r="O45"/>
  <c r="U45" s="1"/>
  <c r="O44"/>
  <c r="N41"/>
  <c r="N39"/>
  <c r="N33"/>
  <c r="N32" s="1"/>
  <c r="N28"/>
  <c r="N24"/>
  <c r="N21"/>
  <c r="N17"/>
  <c r="N15" s="1"/>
  <c r="N10"/>
  <c r="N9" s="1"/>
  <c r="N6"/>
  <c r="N4" s="1"/>
  <c r="J69"/>
  <c r="J66"/>
  <c r="P66" s="1"/>
  <c r="J65"/>
  <c r="J54"/>
  <c r="J52"/>
  <c r="J51"/>
  <c r="J48"/>
  <c r="J47"/>
  <c r="K47" s="1"/>
  <c r="J46"/>
  <c r="P46" s="1"/>
  <c r="J45"/>
  <c r="J44"/>
  <c r="J29"/>
  <c r="K29" s="1"/>
  <c r="I28"/>
  <c r="G31"/>
  <c r="M31" s="1"/>
  <c r="D28"/>
  <c r="G64"/>
  <c r="J64" s="1"/>
  <c r="G57"/>
  <c r="J57" s="1"/>
  <c r="G58"/>
  <c r="H58" s="1"/>
  <c r="G59"/>
  <c r="H59" s="1"/>
  <c r="G60"/>
  <c r="L60" s="1"/>
  <c r="G61"/>
  <c r="H61" s="1"/>
  <c r="G62"/>
  <c r="J62" s="1"/>
  <c r="G56"/>
  <c r="J56" s="1"/>
  <c r="G50"/>
  <c r="J50" s="1"/>
  <c r="G40"/>
  <c r="G39" s="1"/>
  <c r="G35"/>
  <c r="L35" s="1"/>
  <c r="G27"/>
  <c r="H27" s="1"/>
  <c r="G26"/>
  <c r="J26" s="1"/>
  <c r="G25"/>
  <c r="H25" s="1"/>
  <c r="G19"/>
  <c r="G17" s="1"/>
  <c r="M17" s="1"/>
  <c r="G18"/>
  <c r="M18" s="1"/>
  <c r="G16"/>
  <c r="M16" s="1"/>
  <c r="G14"/>
  <c r="L14" s="1"/>
  <c r="O14" s="1"/>
  <c r="G13"/>
  <c r="J13" s="1"/>
  <c r="G8"/>
  <c r="L8" s="1"/>
  <c r="G7"/>
  <c r="G6" s="1"/>
  <c r="G5"/>
  <c r="L5" s="1"/>
  <c r="I6"/>
  <c r="I4" s="1"/>
  <c r="I10"/>
  <c r="I9" s="1"/>
  <c r="I17"/>
  <c r="I15" s="1"/>
  <c r="I21"/>
  <c r="I20" s="1"/>
  <c r="I24"/>
  <c r="I33"/>
  <c r="I39"/>
  <c r="I41"/>
  <c r="G53"/>
  <c r="G49" s="1"/>
  <c r="I53"/>
  <c r="I55"/>
  <c r="G67"/>
  <c r="I67"/>
  <c r="I63"/>
  <c r="G68"/>
  <c r="M68" s="1"/>
  <c r="I68"/>
  <c r="D21"/>
  <c r="H21" s="1"/>
  <c r="D17"/>
  <c r="D15" s="1"/>
  <c r="H15" s="1"/>
  <c r="D10"/>
  <c r="D9" s="1"/>
  <c r="L37"/>
  <c r="O37" s="1"/>
  <c r="L38"/>
  <c r="Q38" s="1"/>
  <c r="T38" s="1"/>
  <c r="J38"/>
  <c r="D68"/>
  <c r="D67"/>
  <c r="D65" s="1"/>
  <c r="F65" s="1"/>
  <c r="K65" s="1"/>
  <c r="D55"/>
  <c r="F55" s="1"/>
  <c r="D54"/>
  <c r="F54" s="1"/>
  <c r="K54" s="1"/>
  <c r="D51"/>
  <c r="D50" s="1"/>
  <c r="D43"/>
  <c r="F43" s="1"/>
  <c r="D39"/>
  <c r="D37"/>
  <c r="F37" s="1"/>
  <c r="D34"/>
  <c r="D33" s="1"/>
  <c r="D24"/>
  <c r="D6"/>
  <c r="D4" s="1"/>
  <c r="E8" i="2"/>
  <c r="J40" i="3"/>
  <c r="K40" s="1"/>
  <c r="H40"/>
  <c r="L40"/>
  <c r="Q40" s="1"/>
  <c r="J61"/>
  <c r="P69"/>
  <c r="L18"/>
  <c r="Q18" s="1"/>
  <c r="T18" s="1"/>
  <c r="R47"/>
  <c r="P48"/>
  <c r="D36"/>
  <c r="H36" s="1"/>
  <c r="L61"/>
  <c r="M61" s="1"/>
  <c r="J18"/>
  <c r="K18" s="1"/>
  <c r="L50"/>
  <c r="O50" s="1"/>
  <c r="J11"/>
  <c r="L25"/>
  <c r="O25" s="1"/>
  <c r="F67"/>
  <c r="F21"/>
  <c r="K21" s="1"/>
  <c r="M51"/>
  <c r="J5"/>
  <c r="L13"/>
  <c r="O13" s="1"/>
  <c r="N20"/>
  <c r="H54"/>
  <c r="F51"/>
  <c r="M25"/>
  <c r="H57"/>
  <c r="M70"/>
  <c r="E4"/>
  <c r="M37"/>
  <c r="Q37"/>
  <c r="T37" s="1"/>
  <c r="H10"/>
  <c r="I49"/>
  <c r="J60"/>
  <c r="S15"/>
  <c r="E32"/>
  <c r="N70"/>
  <c r="O70" s="1"/>
  <c r="G34"/>
  <c r="G24"/>
  <c r="Q70"/>
  <c r="J12"/>
  <c r="M12"/>
  <c r="F4" l="1"/>
  <c r="O61"/>
  <c r="R18"/>
  <c r="J19"/>
  <c r="K19" s="1"/>
  <c r="J31"/>
  <c r="K31" s="1"/>
  <c r="U66"/>
  <c r="J58"/>
  <c r="G43"/>
  <c r="J43" s="1"/>
  <c r="J39"/>
  <c r="G4"/>
  <c r="T67"/>
  <c r="Q13"/>
  <c r="T13" s="1"/>
  <c r="L62"/>
  <c r="Q62" s="1"/>
  <c r="T62" s="1"/>
  <c r="L31"/>
  <c r="O31" s="1"/>
  <c r="H30"/>
  <c r="J7"/>
  <c r="K7" s="1"/>
  <c r="K38"/>
  <c r="H17"/>
  <c r="H7"/>
  <c r="K48"/>
  <c r="P65"/>
  <c r="O68"/>
  <c r="U68" s="1"/>
  <c r="R45"/>
  <c r="J16"/>
  <c r="K16" s="1"/>
  <c r="K51"/>
  <c r="F17"/>
  <c r="L7"/>
  <c r="Q7" s="1"/>
  <c r="K58"/>
  <c r="G21"/>
  <c r="G20" s="1"/>
  <c r="J20" s="1"/>
  <c r="M50"/>
  <c r="R38"/>
  <c r="H60"/>
  <c r="H24"/>
  <c r="J30"/>
  <c r="K30" s="1"/>
  <c r="F39"/>
  <c r="K45"/>
  <c r="F50"/>
  <c r="K50" s="1"/>
  <c r="H50"/>
  <c r="P52"/>
  <c r="M67"/>
  <c r="F34"/>
  <c r="L56"/>
  <c r="Q54"/>
  <c r="H14"/>
  <c r="F9"/>
  <c r="U44"/>
  <c r="L36"/>
  <c r="M36" s="1"/>
  <c r="G55"/>
  <c r="J55" s="1"/>
  <c r="K55" s="1"/>
  <c r="M19"/>
  <c r="J49"/>
  <c r="G10"/>
  <c r="J10" s="1"/>
  <c r="J35"/>
  <c r="K35" s="1"/>
  <c r="D42"/>
  <c r="J14"/>
  <c r="P14" s="1"/>
  <c r="H5"/>
  <c r="L59"/>
  <c r="M52"/>
  <c r="G63"/>
  <c r="F6"/>
  <c r="H68"/>
  <c r="J59"/>
  <c r="K59" s="1"/>
  <c r="P45"/>
  <c r="U47"/>
  <c r="R44"/>
  <c r="G9"/>
  <c r="J9" s="1"/>
  <c r="K9" s="1"/>
  <c r="S70"/>
  <c r="T70" s="1"/>
  <c r="J6"/>
  <c r="R37"/>
  <c r="H26"/>
  <c r="P47"/>
  <c r="L26"/>
  <c r="O38"/>
  <c r="U38" s="1"/>
  <c r="L16"/>
  <c r="O16" s="1"/>
  <c r="P16" s="1"/>
  <c r="Q14"/>
  <c r="T14" s="1"/>
  <c r="H13"/>
  <c r="H51"/>
  <c r="Q31"/>
  <c r="T31" s="1"/>
  <c r="U31" s="1"/>
  <c r="R31"/>
  <c r="H56"/>
  <c r="L23"/>
  <c r="L21" s="1"/>
  <c r="Q52"/>
  <c r="O54"/>
  <c r="P54" s="1"/>
  <c r="J8"/>
  <c r="K8" s="1"/>
  <c r="K37"/>
  <c r="J53"/>
  <c r="P44"/>
  <c r="K69"/>
  <c r="O67"/>
  <c r="U67" s="1"/>
  <c r="S32"/>
  <c r="S3" s="1"/>
  <c r="H29"/>
  <c r="C13" i="15"/>
  <c r="Q60" i="3"/>
  <c r="T60" s="1"/>
  <c r="O60"/>
  <c r="M60"/>
  <c r="R11"/>
  <c r="L10"/>
  <c r="O10" s="1"/>
  <c r="P10" s="1"/>
  <c r="M11"/>
  <c r="Q11"/>
  <c r="T11" s="1"/>
  <c r="O11"/>
  <c r="U11" s="1"/>
  <c r="J4"/>
  <c r="E3"/>
  <c r="D63"/>
  <c r="H63" s="1"/>
  <c r="J67"/>
  <c r="J24"/>
  <c r="T68"/>
  <c r="H4"/>
  <c r="K6"/>
  <c r="U37"/>
  <c r="J63"/>
  <c r="K14"/>
  <c r="F24"/>
  <c r="F28"/>
  <c r="K46"/>
  <c r="K66"/>
  <c r="U14"/>
  <c r="G15"/>
  <c r="O36"/>
  <c r="P36" s="1"/>
  <c r="K52"/>
  <c r="K57"/>
  <c r="K61"/>
  <c r="U70"/>
  <c r="J68"/>
  <c r="P68" s="1"/>
  <c r="H67"/>
  <c r="I32"/>
  <c r="I3" s="1"/>
  <c r="F15"/>
  <c r="K60"/>
  <c r="F68"/>
  <c r="K68" s="1"/>
  <c r="P31"/>
  <c r="T40"/>
  <c r="Q39"/>
  <c r="T39" s="1"/>
  <c r="O5"/>
  <c r="Q5"/>
  <c r="R5" s="1"/>
  <c r="M5"/>
  <c r="K13"/>
  <c r="P13"/>
  <c r="O53"/>
  <c r="L49"/>
  <c r="F33"/>
  <c r="D32"/>
  <c r="R8"/>
  <c r="Q8"/>
  <c r="T8" s="1"/>
  <c r="M8"/>
  <c r="O8"/>
  <c r="U8" s="1"/>
  <c r="K26"/>
  <c r="U13"/>
  <c r="Q36"/>
  <c r="T36" s="1"/>
  <c r="L28"/>
  <c r="K43"/>
  <c r="O49"/>
  <c r="K56"/>
  <c r="P61"/>
  <c r="T7"/>
  <c r="J17"/>
  <c r="M53"/>
  <c r="P50"/>
  <c r="R70"/>
  <c r="G33"/>
  <c r="H34"/>
  <c r="J34"/>
  <c r="H39"/>
  <c r="K62"/>
  <c r="N3"/>
  <c r="P51"/>
  <c r="Q22"/>
  <c r="M22"/>
  <c r="H9"/>
  <c r="P37"/>
  <c r="O35"/>
  <c r="Q35"/>
  <c r="T35" s="1"/>
  <c r="L64"/>
  <c r="P64"/>
  <c r="Q12"/>
  <c r="O12"/>
  <c r="Q29"/>
  <c r="R29" s="1"/>
  <c r="O29"/>
  <c r="M29"/>
  <c r="O30"/>
  <c r="U30" s="1"/>
  <c r="R30"/>
  <c r="M30"/>
  <c r="L34"/>
  <c r="M34" s="1"/>
  <c r="K5"/>
  <c r="L43"/>
  <c r="Q61"/>
  <c r="T61" s="1"/>
  <c r="U61" s="1"/>
  <c r="M40"/>
  <c r="L39"/>
  <c r="H37"/>
  <c r="D53"/>
  <c r="F10"/>
  <c r="K10" s="1"/>
  <c r="H8"/>
  <c r="K44"/>
  <c r="Q25"/>
  <c r="H6"/>
  <c r="R7"/>
  <c r="H35"/>
  <c r="D20"/>
  <c r="L19"/>
  <c r="R13"/>
  <c r="M35"/>
  <c r="M13"/>
  <c r="M64"/>
  <c r="R40"/>
  <c r="G42"/>
  <c r="J25"/>
  <c r="R46"/>
  <c r="L57"/>
  <c r="H62"/>
  <c r="O18"/>
  <c r="U18" s="1"/>
  <c r="H43"/>
  <c r="M56"/>
  <c r="O40"/>
  <c r="M54"/>
  <c r="L27"/>
  <c r="L24" s="1"/>
  <c r="J27"/>
  <c r="M14"/>
  <c r="J22"/>
  <c r="P22" s="1"/>
  <c r="T48"/>
  <c r="U48" s="1"/>
  <c r="F36"/>
  <c r="K36" s="1"/>
  <c r="J70"/>
  <c r="G28"/>
  <c r="L58"/>
  <c r="Q51"/>
  <c r="H65"/>
  <c r="R16" l="1"/>
  <c r="O62"/>
  <c r="P62" s="1"/>
  <c r="R62"/>
  <c r="M62"/>
  <c r="J21"/>
  <c r="K24"/>
  <c r="K39"/>
  <c r="Q6"/>
  <c r="T6" s="1"/>
  <c r="K4"/>
  <c r="M21"/>
  <c r="H42"/>
  <c r="H55"/>
  <c r="O7"/>
  <c r="U7" s="1"/>
  <c r="M23"/>
  <c r="L6"/>
  <c r="M7"/>
  <c r="D41"/>
  <c r="F41" s="1"/>
  <c r="R14"/>
  <c r="O59"/>
  <c r="Q59"/>
  <c r="T59" s="1"/>
  <c r="T54"/>
  <c r="U54" s="1"/>
  <c r="Q53"/>
  <c r="Q23"/>
  <c r="T23" s="1"/>
  <c r="O23"/>
  <c r="R52"/>
  <c r="T52"/>
  <c r="U52" s="1"/>
  <c r="O26"/>
  <c r="P26" s="1"/>
  <c r="Q26"/>
  <c r="T26" s="1"/>
  <c r="M26"/>
  <c r="O56"/>
  <c r="Q56"/>
  <c r="P30"/>
  <c r="P38"/>
  <c r="F63"/>
  <c r="K63" s="1"/>
  <c r="M59"/>
  <c r="F42"/>
  <c r="Q16"/>
  <c r="T16" s="1"/>
  <c r="U16" s="1"/>
  <c r="U62"/>
  <c r="P67"/>
  <c r="R54"/>
  <c r="R39"/>
  <c r="K34"/>
  <c r="U36"/>
  <c r="K67"/>
  <c r="C66" i="15"/>
  <c r="C65" s="1"/>
  <c r="C83" s="1"/>
  <c r="P8" i="3"/>
  <c r="L9"/>
  <c r="M9" s="1"/>
  <c r="R35"/>
  <c r="R61"/>
  <c r="M10"/>
  <c r="M15"/>
  <c r="J15"/>
  <c r="K15" s="1"/>
  <c r="U60"/>
  <c r="P60"/>
  <c r="R36"/>
  <c r="P11"/>
  <c r="R60"/>
  <c r="K27"/>
  <c r="L42"/>
  <c r="M43"/>
  <c r="Q43"/>
  <c r="R43" s="1"/>
  <c r="O43"/>
  <c r="K70"/>
  <c r="P70"/>
  <c r="M24"/>
  <c r="O24"/>
  <c r="O28"/>
  <c r="Q50"/>
  <c r="T51"/>
  <c r="U51" s="1"/>
  <c r="R51"/>
  <c r="T22"/>
  <c r="U22" s="1"/>
  <c r="O39"/>
  <c r="O58"/>
  <c r="M58"/>
  <c r="Q58"/>
  <c r="T58" s="1"/>
  <c r="U40"/>
  <c r="P40"/>
  <c r="K25"/>
  <c r="P25"/>
  <c r="O9"/>
  <c r="Q10"/>
  <c r="T12"/>
  <c r="P35"/>
  <c r="U35"/>
  <c r="H28"/>
  <c r="M28"/>
  <c r="J28"/>
  <c r="G41"/>
  <c r="J42"/>
  <c r="K42" s="1"/>
  <c r="R25"/>
  <c r="T25"/>
  <c r="U25" s="1"/>
  <c r="U12"/>
  <c r="P12"/>
  <c r="M49"/>
  <c r="M27"/>
  <c r="O27"/>
  <c r="Q27"/>
  <c r="T27" s="1"/>
  <c r="L55"/>
  <c r="O57"/>
  <c r="Q57"/>
  <c r="R57" s="1"/>
  <c r="M57"/>
  <c r="D49"/>
  <c r="F53"/>
  <c r="K53" s="1"/>
  <c r="H53"/>
  <c r="P7"/>
  <c r="Q28"/>
  <c r="T28" s="1"/>
  <c r="T29"/>
  <c r="U29" s="1"/>
  <c r="R64"/>
  <c r="O64"/>
  <c r="L63"/>
  <c r="K17"/>
  <c r="P53"/>
  <c r="M39"/>
  <c r="R12"/>
  <c r="P18"/>
  <c r="P5"/>
  <c r="R22"/>
  <c r="P49"/>
  <c r="Q34"/>
  <c r="O34"/>
  <c r="L33"/>
  <c r="M33" s="1"/>
  <c r="P29"/>
  <c r="G32"/>
  <c r="H32" s="1"/>
  <c r="J33"/>
  <c r="K33" s="1"/>
  <c r="H33"/>
  <c r="F32"/>
  <c r="T5"/>
  <c r="U5" s="1"/>
  <c r="Q4"/>
  <c r="H20"/>
  <c r="F20"/>
  <c r="K20" s="1"/>
  <c r="O19"/>
  <c r="L17"/>
  <c r="Q19"/>
  <c r="R19"/>
  <c r="L20"/>
  <c r="O21"/>
  <c r="D3" l="1"/>
  <c r="F3" s="1"/>
  <c r="U59"/>
  <c r="H41"/>
  <c r="L4"/>
  <c r="M6"/>
  <c r="O6"/>
  <c r="P59"/>
  <c r="R6"/>
  <c r="R59"/>
  <c r="P56"/>
  <c r="T56"/>
  <c r="U56" s="1"/>
  <c r="R56"/>
  <c r="U26"/>
  <c r="R26"/>
  <c r="U23"/>
  <c r="P23"/>
  <c r="R53"/>
  <c r="T53"/>
  <c r="U53" s="1"/>
  <c r="Q21"/>
  <c r="R21" s="1"/>
  <c r="R23"/>
  <c r="Q24"/>
  <c r="T24" s="1"/>
  <c r="U24" s="1"/>
  <c r="U27"/>
  <c r="R27"/>
  <c r="R58"/>
  <c r="U28"/>
  <c r="T19"/>
  <c r="U19" s="1"/>
  <c r="Q17"/>
  <c r="T34"/>
  <c r="U34" s="1"/>
  <c r="Q33"/>
  <c r="R33" s="1"/>
  <c r="O55"/>
  <c r="M55"/>
  <c r="U6"/>
  <c r="P6"/>
  <c r="J41"/>
  <c r="K41" s="1"/>
  <c r="P9"/>
  <c r="P24"/>
  <c r="O42"/>
  <c r="L41"/>
  <c r="M41" s="1"/>
  <c r="P19"/>
  <c r="Q64"/>
  <c r="U64"/>
  <c r="H49"/>
  <c r="F49"/>
  <c r="K49" s="1"/>
  <c r="P57"/>
  <c r="Q9"/>
  <c r="T10"/>
  <c r="U10" s="1"/>
  <c r="R10"/>
  <c r="M20"/>
  <c r="O20"/>
  <c r="O17"/>
  <c r="R17"/>
  <c r="L15"/>
  <c r="T4"/>
  <c r="J32"/>
  <c r="G3"/>
  <c r="O63"/>
  <c r="M63"/>
  <c r="U39"/>
  <c r="P39"/>
  <c r="Q42"/>
  <c r="T43"/>
  <c r="P34"/>
  <c r="P21"/>
  <c r="M42"/>
  <c r="R34"/>
  <c r="R4"/>
  <c r="R28"/>
  <c r="P27"/>
  <c r="L32"/>
  <c r="M32" s="1"/>
  <c r="O33"/>
  <c r="Q55"/>
  <c r="T55" s="1"/>
  <c r="T57"/>
  <c r="U57" s="1"/>
  <c r="K28"/>
  <c r="P28"/>
  <c r="U58"/>
  <c r="P58"/>
  <c r="Q20"/>
  <c r="T20" s="1"/>
  <c r="T50"/>
  <c r="U50" s="1"/>
  <c r="R50"/>
  <c r="Q49"/>
  <c r="U43"/>
  <c r="P43"/>
  <c r="M4" l="1"/>
  <c r="O4"/>
  <c r="P4" s="1"/>
  <c r="T21"/>
  <c r="U21" s="1"/>
  <c r="R24"/>
  <c r="R20"/>
  <c r="T49"/>
  <c r="U49" s="1"/>
  <c r="R49"/>
  <c r="T42"/>
  <c r="U42" s="1"/>
  <c r="Q41"/>
  <c r="T41" s="1"/>
  <c r="P63"/>
  <c r="U55"/>
  <c r="P55"/>
  <c r="T33"/>
  <c r="Q32"/>
  <c r="T32" s="1"/>
  <c r="T17"/>
  <c r="U17" s="1"/>
  <c r="Q15"/>
  <c r="T15" s="1"/>
  <c r="R15"/>
  <c r="O15"/>
  <c r="T9"/>
  <c r="U9" s="1"/>
  <c r="R9"/>
  <c r="J3"/>
  <c r="U20"/>
  <c r="P20"/>
  <c r="O32"/>
  <c r="L3"/>
  <c r="P17"/>
  <c r="T64"/>
  <c r="Q63"/>
  <c r="R41"/>
  <c r="O41"/>
  <c r="P41" s="1"/>
  <c r="R42"/>
  <c r="U33"/>
  <c r="K3"/>
  <c r="H3"/>
  <c r="P33"/>
  <c r="P42"/>
  <c r="K32"/>
  <c r="R55"/>
  <c r="U4" l="1"/>
  <c r="U32"/>
  <c r="U15"/>
  <c r="P15"/>
  <c r="T63"/>
  <c r="U63" s="1"/>
  <c r="R63"/>
  <c r="O3"/>
  <c r="Q3"/>
  <c r="T3" s="1"/>
  <c r="P32"/>
  <c r="U41"/>
  <c r="R32"/>
  <c r="M3"/>
  <c r="U3" l="1"/>
  <c r="P3"/>
  <c r="R3"/>
</calcChain>
</file>

<file path=xl/sharedStrings.xml><?xml version="1.0" encoding="utf-8"?>
<sst xmlns="http://schemas.openxmlformats.org/spreadsheetml/2006/main" count="9376" uniqueCount="941">
  <si>
    <t>Наименование</t>
  </si>
  <si>
    <t>Код бюджетной классификации</t>
  </si>
  <si>
    <t>главного администратора доходов</t>
  </si>
  <si>
    <t>доходов районного бюджета</t>
  </si>
  <si>
    <t>НАЛОГОВЫЕ И НЕНАЛОГОВЫЕ ДОХОДЫ</t>
  </si>
  <si>
    <t>000</t>
  </si>
  <si>
    <t>1 00 00000 00 0000 000</t>
  </si>
  <si>
    <t>НАЛОГИ НА ПРИБЫЛЬ, ДОХОДЫ</t>
  </si>
  <si>
    <t>182</t>
  </si>
  <si>
    <t>1 01 00000 00 0000 000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</si>
  <si>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</si>
  <si>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</si>
  <si>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</si>
  <si>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</si>
  <si>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</si>
  <si>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</si>
  <si>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</si>
  <si>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</si>
  <si>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</si>
  <si>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</si>
  <si>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</si>
  <si>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</si>
  <si>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</si>
  <si>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</si>
  <si>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</si>
  <si>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</si>
  <si>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</si>
  <si>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</si>
  <si>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изменением и выдачей документов на транспортные средства, выдачей регистрационных знаков, приемом квалификационных экзаменов на права на управление транспортным средством</t>
  </si>
  <si>
    <t>1 08 07140 01 0000 110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</si>
  <si>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</si>
  <si>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</si>
  <si>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</si>
  <si>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</si>
  <si>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</si>
  <si>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</si>
  <si>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913</t>
  </si>
  <si>
    <t>1 11 05010 10 0000 120</t>
  </si>
  <si>
    <t>950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</si>
  <si>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</si>
  <si>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</si>
  <si>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ПЛАТЕЖИ ПРИ ПОЛЬЗОВАНИИ ПРИРОДНЫМИ РЕСУРСАМИ</t>
  </si>
  <si>
    <t>498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</si>
  <si>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</si>
  <si>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</si>
  <si>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</si>
  <si>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</si>
  <si>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</si>
  <si>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917</t>
  </si>
  <si>
    <t>Прочие доходы от оказания платных услуг и компенсации затрат государства</t>
  </si>
  <si>
    <t>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</si>
  <si>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(МУЗ МЦРБ)</t>
  </si>
  <si>
    <t>903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</si>
  <si>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</si>
  <si>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</si>
  <si>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907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</si>
  <si>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(МУК МКЦ АЧРМО)</t>
  </si>
  <si>
    <t>919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</si>
  <si>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(МУК РИК МУЗЕЙ)</t>
  </si>
  <si>
    <t>920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</si>
  <si>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(МУК ЦБС АЧРМО)</t>
  </si>
  <si>
    <t>921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</si>
  <si>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(МОУ ДОД ДШИ)</t>
  </si>
  <si>
    <t>922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</si>
  <si>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</si>
  <si>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</si>
  <si>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</si>
  <si>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</si>
  <si>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</si>
  <si>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</si>
  <si>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</si>
  <si>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1 14 02033 05 0000 440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</si>
  <si>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</si>
  <si>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</si>
  <si>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</si>
  <si>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</si>
  <si>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</si>
  <si>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</si>
  <si>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</si>
  <si>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</si>
  <si>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Невыясненные поступления</t>
  </si>
  <si>
    <t>1 17 01000 00 0000 180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</si>
  <si>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</si>
  <si>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</si>
  <si>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</si>
  <si>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1 17 05050 05 0000 180</t>
  </si>
  <si>
    <t>ВОЗВРАТ ОТСТАКОВ СУБСИДИЙ И СУБВЕНЦИЙ</t>
  </si>
  <si>
    <t>1 19 00000 00 0000 000</t>
  </si>
  <si>
    <t>Возврат остатков субсидий и субвенций из бюджетов муниципальных районов</t>
  </si>
  <si>
    <t>910</t>
  </si>
  <si>
    <t>1 19 05000 05 0000 180</t>
  </si>
  <si>
    <t>БЕЗВОЗМЕЗДНЫЕ ПОСТУПЛЕНИЯ</t>
  </si>
  <si>
    <t>БЕЗВОЗМЕЗДНЫЕ ПОСТУПЛЕНИЯ ИЗ ДРУГИХ БЮДЖЕТОВ БЮДЖЕТНОЙ СИСТЕМЫ РФ</t>
  </si>
  <si>
    <t>Прочие субсидии</t>
  </si>
  <si>
    <t>Прочие субвенции</t>
  </si>
  <si>
    <t>ИНЫЕ МЕЖБЮДЖЕТНЫЕ ТРАНСФЕРТЫ</t>
  </si>
  <si>
    <t>ПРОЧИЕ БЕЗВОЗМЕЗДНЫЕ ПОСТУПЛЕНИЯ</t>
  </si>
  <si>
    <t>Прочие безвозмездные поступления в бюджеты муниципальных районов</t>
  </si>
  <si>
    <t>ИТОГО ДОХОДОВ</t>
  </si>
  <si>
    <t>Возвраты средств федерального и областного бюджетов текущего года и прошлых лет</t>
  </si>
  <si>
    <t>Бюджет Черемховского районного муниципального образования</t>
  </si>
  <si>
    <t>№</t>
  </si>
  <si>
    <t>Период</t>
  </si>
  <si>
    <t>Дата заявки на возврат</t>
  </si>
  <si>
    <t>Сумма, руб.</t>
  </si>
  <si>
    <t>Бюджет</t>
  </si>
  <si>
    <t>Субвенция на выполнение переданных полномочий …</t>
  </si>
  <si>
    <t>… по лицензированию розничной продажи алкогольной продукции</t>
  </si>
  <si>
    <t>2009 год</t>
  </si>
  <si>
    <t>областной</t>
  </si>
  <si>
    <t>… по хранению, комплектованию,  учету и использованию архивных документов, относящихся к областной государственной собственности</t>
  </si>
  <si>
    <t>… по определению персонального состава и обеспечение деятельности административных комиссий</t>
  </si>
  <si>
    <t>ИТОГО</t>
  </si>
  <si>
    <t>Зав.сектором по анализу доходов ФУ АЧРМО</t>
  </si>
  <si>
    <t>В.Е. Подковыров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</si>
  <si>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</si>
  <si>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1 08 07084 01 1000 110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</si>
  <si>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</si>
  <si>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</si>
  <si>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</si>
  <si>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</si>
  <si>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</si>
  <si>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</si>
  <si>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</si>
  <si>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</si>
  <si>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</si>
  <si>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141</t>
  </si>
  <si>
    <t>1 16 28000 01 0000 140</t>
  </si>
  <si>
    <t>Денежные взыскания (штрафы) за административные правонарушения в области дорожного движения</t>
  </si>
  <si>
    <t>188</t>
  </si>
  <si>
    <t>1 16 30000 01 0000 140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</si>
  <si>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</si>
  <si>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</si>
  <si>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Налог на прибыль организаций, зачислявшийся до 1 января  2005 года в местные бюджеты</t>
  </si>
  <si>
    <t>1 09 01030 05 1000 110</t>
  </si>
  <si>
    <t>Налог на имущество предприятий</t>
  </si>
  <si>
    <t>1 09 04010 00 0000 110</t>
  </si>
  <si>
    <t>район</t>
  </si>
  <si>
    <t>пос-я</t>
  </si>
  <si>
    <t>конс-й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</si>
  <si>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</si>
  <si>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</si>
  <si>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</si>
  <si>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</si>
  <si>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</si>
  <si>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</si>
  <si>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</si>
  <si>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</si>
  <si>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</si>
  <si>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</si>
  <si>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 xml:space="preserve">Налог, взимаемый в связи с применением упрощенной системы налогообложения </t>
  </si>
  <si>
    <t>1 05 01000 00 0000 110</t>
  </si>
  <si>
    <t>Налог, взимаемый с налогоплательщиков, выбравших в качестве объекта налогообложения 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</si>
  <si>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</si>
  <si>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</si>
  <si>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</si>
  <si>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</si>
  <si>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</si>
  <si>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</si>
  <si>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1 07 01000 00 0000 110</t>
  </si>
  <si>
    <t xml:space="preserve">Налог на добычу общераспространенных полезных ископаемых </t>
  </si>
  <si>
    <t>1 07 01020 01 0000 110</t>
  </si>
  <si>
    <t>Налог на добычу прочих полезных ископаемых (за исключением полезных ископаемых в виде природных алмазов)</t>
  </si>
  <si>
    <t>1 07 01030 01 0000 110</t>
  </si>
  <si>
    <t>1 09 04050 10 1000 110</t>
  </si>
  <si>
    <t>Земельный налог (по обязатнльствам, возникшим до 1 января 2006 года), мобилизуемый на территориях поселений</t>
  </si>
  <si>
    <t>1 11 05035 10 0000 120</t>
  </si>
  <si>
    <t>1 11 05010 00 0000 120</t>
  </si>
  <si>
    <t>1 11 05035 00 0000 120</t>
  </si>
  <si>
    <t>ИТОГО ДОХОДЫ</t>
  </si>
  <si>
    <t>000 8 50 00000 00 0000 000</t>
  </si>
  <si>
    <t>% к 2010</t>
  </si>
  <si>
    <t>% к 2011</t>
  </si>
  <si>
    <t>% к 2012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</si>
  <si>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(образование)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</si>
  <si>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</si>
  <si>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РФ</t>
  </si>
  <si>
    <t>Наименование главного администратора доходов районного бюджета</t>
  </si>
  <si>
    <t>1 17 01050 05 0000 180</t>
  </si>
  <si>
    <t>Невыясненные поступления, зачисляемые в бюджеты муниципальных районов</t>
  </si>
  <si>
    <t>Отдел образования администрации Черемховского районного муниципального образования</t>
  </si>
  <si>
    <t>Субвенции бюджетам муниципальных районов на выполнение передаваемых полномочий субъектов РФ</t>
  </si>
  <si>
    <t>Финансовое управление Администрации Черемховского районного муниципального образования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</si>
  <si>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</si>
  <si>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</si>
  <si>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Черемховского районного муниципального образования</t>
  </si>
  <si>
    <t>Министерство природных ресурсов и экологии Иркутской области</t>
  </si>
  <si>
    <t>1 16 25030 01 0000 140</t>
  </si>
  <si>
    <t>Штрафы за нарушение законодательства о животном мире</t>
  </si>
  <si>
    <t>Иные доходы бюджета Черемховского районного муниципального образования, администрирование которых может осуществляться территориальными органами (подразделениями) федеральных органов государственной власти и органами государственной власти Иркутской области</t>
  </si>
  <si>
    <t>Территориальные органы (подразделения) федеральных органов государственной власти</t>
  </si>
  <si>
    <t>Органы государственной власти Иркутской области</t>
  </si>
  <si>
    <t xml:space="preserve">Управление Федеральной службы по надзору в сфере защиты прав потребителей и благополучия человека по Иркутской области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</si>
  <si>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</si>
  <si>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2 02 03007 05 0000 151</t>
  </si>
  <si>
    <t>1 11 05013 10 0000 120</t>
  </si>
  <si>
    <t>Субвенции бюджетам 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</si>
  <si>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048</t>
  </si>
  <si>
    <t>Прочие доходы от оказания платных услуг (работ) получателями средств бюджетов муниципальных районов</t>
  </si>
  <si>
    <t>918</t>
  </si>
  <si>
    <t>2 19 00000 00 0000 000</t>
  </si>
  <si>
    <t>2 19 05000 05 0000 180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</si>
  <si>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</si>
  <si>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</si>
  <si>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1 12 01020 01 0000 120</t>
  </si>
  <si>
    <t>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</si>
  <si>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</si>
  <si>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</si>
  <si>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</si>
  <si>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</si>
  <si>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Единый сельскохозяйственный налог</t>
  </si>
  <si>
    <t>(тыс. рублей)</t>
  </si>
  <si>
    <t xml:space="preserve">Управление Федеральной службы по надзору в сфере  природопользования по Иркутской области 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</si>
  <si>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Иркутской области </t>
  </si>
  <si>
    <t xml:space="preserve">Управление Федеральной налоговой службы по Иркутской области </t>
  </si>
  <si>
    <t>1 01 01000 00 0000 110</t>
  </si>
  <si>
    <t>1 01 02000 01 0000 110</t>
  </si>
  <si>
    <t xml:space="preserve">Налог на прибыль организаций </t>
  </si>
  <si>
    <t xml:space="preserve">Налог на доходы физических лиц </t>
  </si>
  <si>
    <t xml:space="preserve">Главное управление Министерства внутренних дел Российской Федерации по Иркутской области 
Восточно-Сибирское линейное управление внутренних дел на транспорте Министерства внутренних дел Российской Федерации </t>
  </si>
  <si>
    <t>1 13 01995 05 0000 130</t>
  </si>
  <si>
    <t>2 19 05000 05 0000 151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</si>
  <si>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</si>
  <si>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Отдел по культуре и библиотечному обслуживанию администрации Черемховского районного муниципального образования</t>
  </si>
  <si>
    <t>НАЛОГИ НА ТОВАРЫ (РАБОТЫ, УСЛУГИ), РЕАЛИЗУЕМЫЕ НА ТЕРРИТОРИИ РОССИЙСКОЙ ФЕДЕРАЦИИ</t>
  </si>
  <si>
    <t>1 12 01030 01 0000 120</t>
  </si>
  <si>
    <t>Плата за сбросы загрязняющих веществ в водные объекты</t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</si>
  <si>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</si>
  <si>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</si>
  <si>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</si>
  <si>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100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</si>
  <si>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</si>
  <si>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2 07 05020 05 0000 180</t>
  </si>
  <si>
    <t>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</si>
  <si>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</si>
  <si>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Прогноз на</t>
  </si>
  <si>
    <r>
      <t>Задолженность и перерасчеты по отмененным налогам, сборам и иным обязательным платежам</t>
    </r>
    <r>
      <rPr>
        <vertAlign val="superscript"/>
        <sz val="11"/>
        <rFont val="Times New Roman"/>
        <family val="1"/>
        <charset val="204"/>
      </rPr>
      <t xml:space="preserve"> </t>
    </r>
  </si>
  <si>
    <t>Код бюджетной классификации Российской Федерации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</si>
  <si>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</si>
  <si>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1 08 07084 01 4000 110</t>
  </si>
  <si>
    <t>Управление жилищно-коммунального хозяйства, строительства, транспорта, связи, экологии администрации Черемховского районного муниципального образования</t>
  </si>
  <si>
    <t>1 03 02230 01 0000 110</t>
  </si>
  <si>
    <t>1 03 02240 01 0000 110</t>
  </si>
  <si>
    <t>1 03 02250 01 0000 110</t>
  </si>
  <si>
    <t>1 03 02260 01 0000 110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</si>
  <si>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</si>
  <si>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>Управление Федерального казначейства по Иркутской области</t>
  </si>
  <si>
    <t>Комитет по управлению муниципальным имуществом Черемховского районного муниципального образования</t>
  </si>
  <si>
    <t>Перечень главных администраторов доходов бюджета Черемховского районного муниципального образования 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</si>
  <si>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 xml:space="preserve">Прогнозируемые доходы бюджета Черемховского районного муниципального образования на 2017 год </t>
  </si>
  <si>
    <t xml:space="preserve">Прогноз на 2017 год </t>
  </si>
  <si>
    <t xml:space="preserve">Проценты, полученные от предоставления бюджетных кредитов внутри страны 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</si>
  <si>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</si>
  <si>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</si>
  <si>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</si>
  <si>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</si>
  <si>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Суммы по искам о возмещении вреда, причиненного окружающей среде</t>
  </si>
  <si>
    <t>Начальник финансового управления</t>
  </si>
  <si>
    <t>Ю.Н. Гайдук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</si>
  <si>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</si>
  <si>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</si>
  <si>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</si>
  <si>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</si>
  <si>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</si>
  <si>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</si>
  <si>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</si>
  <si>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</si>
  <si>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</si>
  <si>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</si>
  <si>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</si>
  <si>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</si>
  <si>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</si>
  <si>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</si>
  <si>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</si>
  <si>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</si>
  <si>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</si>
  <si>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</si>
  <si>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</si>
  <si>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</si>
  <si>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</si>
  <si>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</si>
  <si>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</si>
  <si>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000 1 05 03000 01 0000 110</t>
  </si>
  <si>
    <t>000 1 08 00000 00 0000 000</t>
  </si>
  <si>
    <t>000 1 08 03010 01 0000 110</t>
  </si>
  <si>
    <t>000 1 08 07084 01 1000 110</t>
  </si>
  <si>
    <t>000 1 08 07110 01 1000 110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</si>
  <si>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</si>
  <si>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</si>
  <si>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000 1 11 03000 00 0000 000</t>
  </si>
  <si>
    <t xml:space="preserve">000 1 11 03050 05 0000 120 </t>
  </si>
  <si>
    <t>000 1 11 05000 00 0000 120</t>
  </si>
  <si>
    <t>000 1 11 05013 10 0000 120</t>
  </si>
  <si>
    <t>000 1 11 05013 13 0000 120</t>
  </si>
  <si>
    <t>000 1 11 05035 05 0000 120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</si>
  <si>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</si>
  <si>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</si>
  <si>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</si>
  <si>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</si>
  <si>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</si>
  <si>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</si>
  <si>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</si>
  <si>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</si>
  <si>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</si>
  <si>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</si>
  <si>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000 113 01995 05 0000 130</t>
  </si>
  <si>
    <t>Доходы от продажи земельных участков, находящихся в  государственной и муниципальной собственности</t>
  </si>
  <si>
    <t>000 1 14 00000 00 0000 000</t>
  </si>
  <si>
    <t>000 1 14 06000 00 0000 000</t>
  </si>
  <si>
    <t>000 1 14 06013 10 0000 430</t>
  </si>
  <si>
    <t>000 1 14 06013 13 0000 430</t>
  </si>
  <si>
    <t>000 1 16 00000 00 0000 000</t>
  </si>
  <si>
    <t>000 1 16 03000 01 0000 140</t>
  </si>
  <si>
    <t>000 1 16 06000 01 0000 140</t>
  </si>
  <si>
    <t>000 1 16 25000 01 0000 000</t>
  </si>
  <si>
    <t>000 1 16 28000 01 6000 140</t>
  </si>
  <si>
    <t>000 1 16 35000 05 6000 140</t>
  </si>
  <si>
    <t>000 1 16 43000 01 0000 140</t>
  </si>
  <si>
    <t>000 1 16 90050 05 0000 140</t>
  </si>
  <si>
    <t>000 1 17 00000 00 0000 000</t>
  </si>
  <si>
    <t>000 2 00 00000 00 0000 000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</si>
  <si>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</si>
  <si>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000 1 17 01000 00 0000 180</t>
  </si>
  <si>
    <t>000 1 17 05000 00 0000 180</t>
  </si>
  <si>
    <t>000 2 02 00000 00 0000 151</t>
  </si>
  <si>
    <t>000 2 02 10000 00 0000 151</t>
  </si>
  <si>
    <t>ДОТАЦИИИ БЮДЖЕТАМ БЮДЖЕТНОЙ СИСТЕМЫ РФ</t>
  </si>
  <si>
    <t>Дотации бюджетам муниципальных районов на выравнивание бюджетной обеспеченности</t>
  </si>
  <si>
    <t>000 2 02 15001 05 0000 151</t>
  </si>
  <si>
    <t>000 2 02 20000 00 0000 151</t>
  </si>
  <si>
    <t>СУБСИДИИ БЮДЖЕТАМ БЮДЖЕТНОЙ СИСТЕМЫ РФ (межбюджетные субсидии)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</si>
  <si>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</si>
  <si>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</si>
  <si>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</si>
  <si>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</si>
  <si>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</si>
  <si>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000 2 02 39999 05 0000 151</t>
  </si>
  <si>
    <t>000 2 02 40000 00 0000 151</t>
  </si>
  <si>
    <t>000 2 02 40014 05 0000 151</t>
  </si>
  <si>
    <t>000 2 07 00000 00 0000 000</t>
  </si>
  <si>
    <t>000 2 07 05020 05 0000 180</t>
  </si>
  <si>
    <t>2018</t>
  </si>
  <si>
    <t>2019</t>
  </si>
  <si>
    <t xml:space="preserve">Прогнозируемые доходы бюджета Черемховского районного муниципального образования на 2018 и 2019 годов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</si>
  <si>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</si>
  <si>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</si>
  <si>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</si>
  <si>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</si>
  <si>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оказания платных услуг (работ)</t>
  </si>
  <si>
    <t>1 16 25050 01 6000 140</t>
  </si>
  <si>
    <t>Денежные взыскания (штрафы) за нарушение законодательства в области охраны окружающей среды</t>
  </si>
  <si>
    <t>076</t>
  </si>
  <si>
    <t>Ангаро-Байкальское территориальное управление Федерального агентства по рыболовству</t>
  </si>
  <si>
    <t>1 16 35030 05 6000 120</t>
  </si>
  <si>
    <t>Суммы по искам о возмещении вреда, причиненного окружающей среде, подлежащие зачислению в бюджеты муниципальных районов</t>
  </si>
  <si>
    <t>1 05 02000 00 0000 110</t>
  </si>
  <si>
    <t>318</t>
  </si>
  <si>
    <t xml:space="preserve">Управление Министерства юстиции Российской Федерации по Иркутской области </t>
  </si>
  <si>
    <t>1 08 07110 01 0000 110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</si>
  <si>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</t>
  </si>
  <si>
    <t xml:space="preserve">Служба ветеринарии Иркутской области </t>
  </si>
  <si>
    <t>2 02 30024 05 0000 151</t>
  </si>
  <si>
    <t xml:space="preserve"> 2 02 39999 05 0000 151</t>
  </si>
  <si>
    <t xml:space="preserve">1 11 03050 05 0000 120 </t>
  </si>
  <si>
    <t>2 02 15001 05 0000 151</t>
  </si>
  <si>
    <t>2 02 29999 05 0000 151</t>
  </si>
  <si>
    <t>2 02 40014 05 0000 151</t>
  </si>
  <si>
    <t>1 11 05013 13 0000 120</t>
  </si>
  <si>
    <t>1 14 06013 10 0000 430</t>
  </si>
  <si>
    <t xml:space="preserve">                   Ю.Н. Гайдук</t>
  </si>
  <si>
    <t>Распределение бюджетных ассигнований по разделам, подразделам, целевым статьям и группам видов расходов классификации расходов бюджетов на 2017 год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</si>
  <si>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</si>
  <si>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</si>
  <si>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</si>
  <si>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</si>
  <si>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</si>
  <si>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</si>
  <si>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</si>
  <si>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</si>
  <si>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</si>
  <si>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</si>
  <si>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</si>
  <si>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</si>
  <si>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</si>
  <si>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</si>
  <si>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обеспечение функций муниципальных органов</t>
  </si>
  <si>
    <t>0200220190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</si>
  <si>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</si>
  <si>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</si>
  <si>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</si>
  <si>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</si>
  <si>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0200320190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</si>
  <si>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</si>
  <si>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</si>
  <si>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</si>
  <si>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0200400000</t>
  </si>
  <si>
    <t>0200420190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</si>
  <si>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</si>
  <si>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</si>
  <si>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</si>
  <si>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</si>
  <si>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0200372340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</si>
  <si>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2017-2019 годы"</t>
  </si>
  <si>
    <t>6400000000</t>
  </si>
  <si>
    <t>Осуществление энергосберегающих мероприятий и повышение эффективности использования энергетических ресурсов бюджетными структурами, находящимися в муниципальной собственности Черемховского районного муниципального образования</t>
  </si>
  <si>
    <t>6400500000</t>
  </si>
  <si>
    <t>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</si>
  <si>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64005Ж1002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</si>
  <si>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</si>
  <si>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</si>
  <si>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0200500000</t>
  </si>
  <si>
    <t>0200520190</t>
  </si>
  <si>
    <t>Муниципальная программа "Управление муниципальными финансами Черемховского районного муниципального образования на 2017-2019 годы"</t>
  </si>
  <si>
    <t>6000000000</t>
  </si>
  <si>
    <t>Повышение качества управления муниципальными финансами</t>
  </si>
  <si>
    <t>6000100000</t>
  </si>
  <si>
    <t>Обеспечение качественного ведения бухгалтерского учета, сдачи отчетности муниципальных учреждений</t>
  </si>
  <si>
    <t>60001Ф1004</t>
  </si>
  <si>
    <t>Развитие автоматизированных систем управления муниципальными финансами</t>
  </si>
  <si>
    <t>60001Ф1005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</si>
  <si>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</si>
  <si>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</si>
  <si>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</si>
  <si>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</si>
  <si>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</si>
  <si>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</si>
  <si>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</si>
  <si>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</si>
  <si>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</si>
  <si>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</si>
  <si>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</si>
  <si>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</si>
  <si>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</si>
  <si>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</si>
  <si>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</si>
  <si>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</si>
  <si>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</si>
  <si>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</si>
  <si>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</si>
  <si>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</si>
  <si>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</si>
  <si>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</si>
  <si>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</si>
  <si>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</si>
  <si>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</si>
  <si>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</si>
  <si>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</si>
  <si>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</si>
  <si>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</si>
  <si>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4500072340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</si>
  <si>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</si>
  <si>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</si>
  <si>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</si>
  <si>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</si>
  <si>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</si>
  <si>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</si>
  <si>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</si>
  <si>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</si>
  <si>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4600272340</t>
  </si>
  <si>
    <t>Муниципальная программа "Улучшение условий и охраны труда в Черемховском районном муниципальном образовании на 2017-2019 годы"</t>
  </si>
  <si>
    <t>6700000000</t>
  </si>
  <si>
    <t>Улучшение условий и охраны труда в Черемховском районном муниципальном образовании</t>
  </si>
  <si>
    <t>6700800000</t>
  </si>
  <si>
    <t>Информационное обеспечение и пропаганда охраны труда</t>
  </si>
  <si>
    <t>67008А3002</t>
  </si>
  <si>
    <t>Муниципальная программа "Инвентаризация муниципальных объектов недвижимости Черемховского районного муниципального образования на 2017-2019 годы"</t>
  </si>
  <si>
    <t>6900000000</t>
  </si>
  <si>
    <t>Вовлечение в хозяйственный оборот объектов недвижимости, свободных земельных участков, бесхозяйного имущества для эффективного их использования</t>
  </si>
  <si>
    <t>6901000000</t>
  </si>
  <si>
    <t>Обеспечение условий для внесения в реестр муниципального имущества информации об объектах муниципальной собственности для создания условий эффективного их использования</t>
  </si>
  <si>
    <t>69010И1001</t>
  </si>
  <si>
    <t>Пополнение доходной части бюджета Черемховского районного муниципального образования</t>
  </si>
  <si>
    <t>69010И1002</t>
  </si>
  <si>
    <t>Муниципальная программа "Профилактика правонарушений в Черемховском районном муниципальном образовании на 2017-2019 годы"</t>
  </si>
  <si>
    <t>7600000000</t>
  </si>
  <si>
    <t>Стабилизация криминальной ситуации на территории Черемховского районного муниципального образования путем комплексного решения проблем по обеспечению надлежащего уровня общественной безопасности, защите общественного порядка, защите конституционных прав и свобод граждан, проживающих на территории Черемховского района</t>
  </si>
  <si>
    <t>7601700000</t>
  </si>
  <si>
    <t>Формирование позитивного общественного мнения о правоохранительных органах и результатах их деятельности путем повышения уровня информирования населения Черемховского района о деятельности правоохранительных органов</t>
  </si>
  <si>
    <t>76017А8002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</si>
  <si>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</si>
  <si>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76017А8004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</si>
  <si>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</si>
  <si>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76017А8005</t>
  </si>
  <si>
    <t>Муниципальная программа "Профилактика экстремизма и терроризма в Черемховском районном муниципальном образовании на 2017-2019 гг."</t>
  </si>
  <si>
    <t>7900000000</t>
  </si>
  <si>
    <t>Реализация государственной политики Российской Федерации в области профилактики терроризма и экстремизма на территории Черемховского районного муниципального образования путем совершенствования системы профилактических мер антитеррористической и противоэкстремистской направленности, формирования уважительного отношения к этнокультурным и конфессиональным ценностям народов, проживающих на территории Черемховского районного муниципального образования</t>
  </si>
  <si>
    <t>7902000000</t>
  </si>
  <si>
    <t>Информационно-пропагандистское направление профилактики терроризма и экстремизма</t>
  </si>
  <si>
    <t>79020А9001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</si>
  <si>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</si>
  <si>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</si>
  <si>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</si>
  <si>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</si>
  <si>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</si>
  <si>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Дорожное хозяйство</t>
  </si>
  <si>
    <t>3100000000</t>
  </si>
  <si>
    <t>Мероприятия в области дорожного хозяйства</t>
  </si>
  <si>
    <t>3105000000</t>
  </si>
  <si>
    <t>Содержание автомобильных дорог общего пользования</t>
  </si>
  <si>
    <t>3105000280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</si>
  <si>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</si>
  <si>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в Черемховском районе на 2017-2019 годы"</t>
  </si>
  <si>
    <t>7200000000</t>
  </si>
  <si>
    <t>Создание благоприятных условий для устойчивого развития и повышения конкурентоспособности субъектов малого и среднего предпринимательства в Черемховском районе</t>
  </si>
  <si>
    <t>7201300000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</si>
  <si>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за счет бюджета Черемховского районного муниципального образования</t>
  </si>
  <si>
    <t>72013L0640</t>
  </si>
  <si>
    <t>Формирование положительного общественного мнения о малом и среднем предпринимательстве</t>
  </si>
  <si>
    <t>72013А5003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</si>
  <si>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</si>
  <si>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</si>
  <si>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</si>
  <si>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</si>
  <si>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</si>
  <si>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</si>
  <si>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</si>
  <si>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</si>
  <si>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</si>
  <si>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</si>
  <si>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</si>
  <si>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на территории Черемховского районного муниципального образования на 2017-2019 годы"</t>
  </si>
  <si>
    <t>7300000000</t>
  </si>
  <si>
    <t>Обеспечение реализации мер по охране окружающей среды и сохранению здоровья населения, создание экологически безопасной и комфортной среды на территории Черемховского района для обеспечения устойчивого развития общества</t>
  </si>
  <si>
    <t>7301400000</t>
  </si>
  <si>
    <t>Введение в эксплуатацию объекта "Полигон твердых бытовых отходов на территории Черемховского районного муниципального образования"</t>
  </si>
  <si>
    <t>73014Ж2001</t>
  </si>
  <si>
    <t>Капитальные вложения в объекты государственной (муниципальной) собственности</t>
  </si>
  <si>
    <t>400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</si>
  <si>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</si>
  <si>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</si>
  <si>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</si>
  <si>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</si>
  <si>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</si>
  <si>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2000072340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</si>
  <si>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</si>
  <si>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</si>
  <si>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Муниципальная программа "Безопасность образовательных организаций на 2017-2019 гг."</t>
  </si>
  <si>
    <t>6300000000</t>
  </si>
  <si>
    <t>Обеспечение необходимых условий для повышения уровня пожарной безопасности в образовательных организациях, защиты жизни и здоровья детей, сокращение материального ущерба, наносимого пожарами</t>
  </si>
  <si>
    <t>6300400000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</si>
  <si>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</si>
  <si>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63004О3001</t>
  </si>
  <si>
    <t>Создание условий для обеспечения энергосбережения и повышения энергетической эффективности в бюджетной сфере Черемховского районного муниципального образования</t>
  </si>
  <si>
    <t>64005Ж1001</t>
  </si>
  <si>
    <t>Развитие современной инфраструктуры объектов образования на 2017-2019 годы</t>
  </si>
  <si>
    <t>8000000000</t>
  </si>
  <si>
    <t>Создание комфортных и безопасных условий для участников образовательных отношений</t>
  </si>
  <si>
    <t>8002100000</t>
  </si>
  <si>
    <t>Получение положительного заключения в государственной экспертизе на проектно-сметную документацию, разработка проектной документации, проведение инженерных изысканий</t>
  </si>
  <si>
    <t>80021О5001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</si>
  <si>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</si>
  <si>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80021О5002</t>
  </si>
  <si>
    <t>Муниципальная программа "Информатизация образовательных организаций Черемховского района на 2017-2019 годы"</t>
  </si>
  <si>
    <t>8100000000</t>
  </si>
  <si>
    <t>Развитие единой информационно-образовательной среды как механизма повышения качества образования и воспитания на основе использования современных информационных технологий</t>
  </si>
  <si>
    <t>8102200000</t>
  </si>
  <si>
    <t>Проведение образовательной политики, направоенной на сетевое взаимодействие всех субъектов единой образовательной среды Черемховского районного муниципального образования</t>
  </si>
  <si>
    <t>81022О6001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</si>
  <si>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</si>
  <si>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</si>
  <si>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</si>
  <si>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</si>
  <si>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Социальное обеспечение и иные выплаты населению</t>
  </si>
  <si>
    <t>300</t>
  </si>
  <si>
    <t>2100072340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</si>
  <si>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</si>
  <si>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</si>
  <si>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Муниципальная программа "Организация отдыха, оздоровления и занятости детей и подростков на 2017-2019 годы"</t>
  </si>
  <si>
    <t>6100000000</t>
  </si>
  <si>
    <t>Организация качественного и доступного отдыха, оздоровления, досуга, занятости и социально полезной деятельности детей и подростков Черемховского района в летнее каникулярное время</t>
  </si>
  <si>
    <t>6100200000</t>
  </si>
  <si>
    <t>Создание условий для реализации программ муниципальных образовательных организаций, направленных на трудоустройство подростков во время летних каникул</t>
  </si>
  <si>
    <t>61002О1003</t>
  </si>
  <si>
    <t>Муниципальная программа "Безопасность школьных перевозок на 2017-2019 годы"</t>
  </si>
  <si>
    <t>6200000000</t>
  </si>
  <si>
    <t>Создание условий для обеспечения безопасности школьных перевозок и равного доступа к качественному образованию обучающихся Черемховского района</t>
  </si>
  <si>
    <t>6200300000</t>
  </si>
  <si>
    <t>Софинансирование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 за счет средств бюджета Черемховского районного муниципального образования</t>
  </si>
  <si>
    <t>62003S2590</t>
  </si>
  <si>
    <t>Обеспечение доступности общеобразовательных организаций путем осуществления перевозок обучающихся к месту организации обучения и обратно к месту проживания</t>
  </si>
  <si>
    <t>62003О2001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</si>
  <si>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</si>
  <si>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62003О2002</t>
  </si>
  <si>
    <t>Муниципальная программа "Совершенствование организации питания на 2017-2019 годы"</t>
  </si>
  <si>
    <t>6800000000</t>
  </si>
  <si>
    <t>Повышение уровня организации питания в общеобразовательных организациях, расположенных на территории Черемховского районного муниципального образования</t>
  </si>
  <si>
    <t>6800900000</t>
  </si>
  <si>
    <t>Проведение комплексной модернизации материально-технической базы школьного питания, реконструкция и переоснащение столовых, пищеблоков, использование новых современных технологий приготовления пищевой продукции, проведение санитарно-эпидемиологических мероприятий</t>
  </si>
  <si>
    <t>68009О4001</t>
  </si>
  <si>
    <t>Обеспечение питанием обучающихся муниципальных образовательных организаций горячим питанием</t>
  </si>
  <si>
    <t>68009О4002</t>
  </si>
  <si>
    <t>Создание качественных информационно-технологических условий для улучшения аттестационных и мониторинговых процедур при формировании системы объективной оценки подготовки обучающихся и выпускников образовательных организаций Черемховского районного муниципального образования</t>
  </si>
  <si>
    <t>81022О6002</t>
  </si>
  <si>
    <t>Муниципальная программа "Школьный учебник" Черемховского районного муниципального образования на 2017-2019 годы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</si>
  <si>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</si>
  <si>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</si>
  <si>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8402500000</t>
  </si>
  <si>
    <t>Приобретение учебной литературы для образовательных организаций за счет средств муниципального бюджета</t>
  </si>
  <si>
    <t>84025О7001</t>
  </si>
  <si>
    <t>Дополнительное образование детей</t>
  </si>
  <si>
    <t>Учреждения по внешкольной работе с детьми</t>
  </si>
  <si>
    <t>2300000000</t>
  </si>
  <si>
    <t>2300020290</t>
  </si>
  <si>
    <t>2300072340</t>
  </si>
  <si>
    <t>Муниципальная программа "Развитие культуры в Черемховском районном муниципальном образовании на 2017-2019 годы"</t>
  </si>
  <si>
    <t>7000000000</t>
  </si>
  <si>
    <t>Сохранение накопленного культурного наследия района, создание условий для развития культуры</t>
  </si>
  <si>
    <t>7001100000</t>
  </si>
  <si>
    <t>Выявление и предоставление мер поддержки одаренным детям и талантливой молодежи</t>
  </si>
  <si>
    <t>70011К1002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</si>
  <si>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</si>
  <si>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</si>
  <si>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</si>
  <si>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</si>
  <si>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</si>
  <si>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эффективности расходования средств бюджета</t>
  </si>
  <si>
    <t>60001Ф1002</t>
  </si>
  <si>
    <t>Формирование кадровой политики в сфере культуры</t>
  </si>
  <si>
    <t>70011К1005</t>
  </si>
  <si>
    <t>Муниципальная программа "Противодействие коррупции в администрации Черемховского районного муниципального образования на 2017-2019 годы"</t>
  </si>
  <si>
    <t>8300000000</t>
  </si>
  <si>
    <t>Повышение  профессионального уровня управленческих кадров, для деятельности которых наиболее характерно возникновение коррупционных рисков</t>
  </si>
  <si>
    <t>8302400000</t>
  </si>
  <si>
    <t>Обучение механизмам противодействия коррупции в системе муниципальной службы администрации Черемховского районного муниципального образования</t>
  </si>
  <si>
    <t>83024А1201</t>
  </si>
  <si>
    <t>Обучение муниципальных служащих проведению антикоррупционной экспертизы, при подготовке проектов правовых и нормативно-правовых актов</t>
  </si>
  <si>
    <t>83024А1202</t>
  </si>
  <si>
    <t xml:space="preserve">Молодежная политика </t>
  </si>
  <si>
    <t xml:space="preserve"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за счет средств бюджета Черемховского районного муниципального образования </t>
  </si>
  <si>
    <t>61002S2080</t>
  </si>
  <si>
    <t>Санитарно-эпидемиологические мероприятия</t>
  </si>
  <si>
    <t>61002О1002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</si>
  <si>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2017-2019 годы"</t>
  </si>
  <si>
    <t>6600000000</t>
  </si>
  <si>
    <t>Осуществление комплексных профилактических мероприятий, направленных на улучшение ситуации в сфере наркомании и социально-негативных явлений в Черемховском районном муниципальном образовании</t>
  </si>
  <si>
    <t>6600700000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</si>
  <si>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</si>
  <si>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66007А2001</t>
  </si>
  <si>
    <t>Организация и проведение комплекса мероприятий по профилактике социально-негативных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</si>
  <si>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66007А2002</t>
  </si>
  <si>
    <t>Развитие системы раннего выявления незаконных потребителей наркотиков среди несовершеннолетних</t>
  </si>
  <si>
    <t>66007А2003</t>
  </si>
  <si>
    <t xml:space="preserve">Молодежная политика в Черемховском районном муниципальном образовании на 2017-2019 </t>
  </si>
  <si>
    <t>7500000000</t>
  </si>
  <si>
    <t>Создание правовых, экономических, социальных, организационных условий для становления и развития молодых граждан, успешной реализации ими своих конституционных прав, участия молодежи в системе общественных отношений и реализации своего экономического потенциала в интересах общества и государства с учетом возрастных особенностей</t>
  </si>
  <si>
    <t>7501600000</t>
  </si>
  <si>
    <t>Выявление и поддержка талантливой молодежи, реализация творческого потенциала молодежи</t>
  </si>
  <si>
    <t>75016А7001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</si>
  <si>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</si>
  <si>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75016А7002</t>
  </si>
  <si>
    <t>Создание условий для духовно-нравственного воспитания, гражданского и патриотического становления молодежи</t>
  </si>
  <si>
    <t>75016А7003</t>
  </si>
  <si>
    <t>Содействие развитию института семьи и традиционных ценностей</t>
  </si>
  <si>
    <t>75016А7005</t>
  </si>
  <si>
    <t>Поддержка молодежи, оказавшейся в трудной жизненной ситуации</t>
  </si>
  <si>
    <t>75016А7006</t>
  </si>
  <si>
    <t>Организационное, техническое и методическое обеспечение мероприятий в сфере молодежной политики</t>
  </si>
  <si>
    <t>75016А7007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</si>
  <si>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</si>
  <si>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</si>
  <si>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</si>
  <si>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</si>
  <si>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</si>
  <si>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</si>
  <si>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4400172340</t>
  </si>
  <si>
    <t>Муниципальная программа "Повышение безопасности дорожного движения в Черемховском районе на 2017-2019 годы"</t>
  </si>
  <si>
    <t>7700000000</t>
  </si>
  <si>
    <t>Сокращение количества дорожно-транспортных происшествий к 2019 году по сравнению с 2015 годом</t>
  </si>
  <si>
    <t>7701800000</t>
  </si>
  <si>
    <t>Предупреждение опасного поведения участников дорожного движения</t>
  </si>
  <si>
    <t>77018Ж3001</t>
  </si>
  <si>
    <t>Обеспечение безопасного участия детей в дорожном движении</t>
  </si>
  <si>
    <t>77018Ж3002</t>
  </si>
  <si>
    <t>Муниципальная программа "Профилактика суицидов, предупреждение и предотвращение суицидальных попыток среди несовершеннолетних на 2017-2019 годы"</t>
  </si>
  <si>
    <t>7800000000</t>
  </si>
  <si>
    <t>Организация профилактической работы по предупреждению суицидальных действий среди подростков, сохранение и укрепление психического здоровья обучающихся образовательных организаций Черемховского районного муниципального образования</t>
  </si>
  <si>
    <t>7801900000</t>
  </si>
  <si>
    <t>Координация и межведомственное взаимодействие со специалистами различных субъектов профилактики на территории г. Черемхово и Черемховского района, службпсихолого-педагогического сопровождения в образовательных организациях по профилактике суицидального поведения подростков</t>
  </si>
  <si>
    <t>78019О8002</t>
  </si>
  <si>
    <t>Оказание психолого-педагогической и социально-правовой помощи родителям в воспитании и обеспечении безопасности детей, а также обучение родителей навыкам раннего выявления признаков суицидальных намерений</t>
  </si>
  <si>
    <t>78019О8006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</si>
  <si>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</si>
  <si>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</si>
  <si>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</si>
  <si>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</si>
  <si>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</si>
  <si>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4000072340</t>
  </si>
  <si>
    <t>Музеи и постоянные выставки</t>
  </si>
  <si>
    <t>4100000000</t>
  </si>
  <si>
    <t>4100020290</t>
  </si>
  <si>
    <t>Библиотеки</t>
  </si>
  <si>
    <t>4200000000</t>
  </si>
  <si>
    <t>4200020290</t>
  </si>
  <si>
    <t>4200072340</t>
  </si>
  <si>
    <t>Создание условий для строительства, реконструкции и капитального ремонта зданий, строений, сооружений, соответствующих высокому классу энергоэффективности</t>
  </si>
  <si>
    <t>64005Ж1003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</si>
  <si>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</si>
  <si>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70011К1003</t>
  </si>
  <si>
    <t>Укрепление и модернизация метериально-технической базы учреждений культуры</t>
  </si>
  <si>
    <t>70011К1004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</si>
  <si>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</si>
  <si>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</si>
  <si>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</si>
  <si>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</si>
  <si>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</si>
  <si>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</si>
  <si>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</si>
  <si>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</si>
  <si>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</si>
  <si>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</si>
  <si>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</si>
  <si>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</si>
  <si>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</si>
  <si>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</si>
  <si>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</si>
  <si>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</si>
  <si>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Единовременная денежная выплата лицу, удостоенному звания "Почетный гражданин Черемховского района"</t>
  </si>
  <si>
    <t>0904723600</t>
  </si>
  <si>
    <t>Муниципальная программа "Молодым семьям-доступное жилье на 2014-2019 гг.</t>
  </si>
  <si>
    <t>7100000000</t>
  </si>
  <si>
    <t>Разработка и внедрение на территории Черемховского районного муниципального образования правового, организационного и финансового механизма государственной и муниципальной поддержки молодых семей и молодых специалистов в решении жилищной проблемы</t>
  </si>
  <si>
    <t>7101200000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</si>
  <si>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за счет средств бюджета Черемховского районного муниципального образования</t>
  </si>
  <si>
    <t>71012L0200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</si>
  <si>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</si>
  <si>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71012А4001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</si>
  <si>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</si>
  <si>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</si>
  <si>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</si>
  <si>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</si>
  <si>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</si>
  <si>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</si>
  <si>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гг."</t>
  </si>
  <si>
    <t>7400000000</t>
  </si>
  <si>
    <t>Создание условий для поддержки функционирования, развития и стимулирования деятельности ветеранского движения на территории Черемховского района</t>
  </si>
  <si>
    <t>7401500000</t>
  </si>
  <si>
    <t>Повышение эффективности деятельности Общественной организации ветеранов (пенсионеров) войны, труда, Вооруженных сил и правоохранительных органов Черемховского района</t>
  </si>
  <si>
    <t>74015А6001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</si>
  <si>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</si>
  <si>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</si>
  <si>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Черемховском районном муниципальном образовании на 2017-2019 годы"</t>
  </si>
  <si>
    <t>6500000000</t>
  </si>
  <si>
    <t>Обеспечение условий для развития на территории Черемховского районного муниципального образования физической культуры и массового спорта</t>
  </si>
  <si>
    <t>6500600000</t>
  </si>
  <si>
    <t>Развитие массового спорта, планирование проведения физкультурно-массовых и спортивных мероприятий</t>
  </si>
  <si>
    <t>65006А1002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</si>
  <si>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</si>
  <si>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</si>
  <si>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Комплексное обустройство сельских территорий</t>
  </si>
  <si>
    <t>8202300000</t>
  </si>
  <si>
    <t>Развитие сети плоскостных сооружений в рамках реализации федеральной целевой программы "Устойчивое развитие сельских территорий на 2014 - 2017 годы и на период до 2020 года" за счет средств бюджета Черемховского районного муниципального образования</t>
  </si>
  <si>
    <t>82023L0184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</si>
  <si>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</si>
  <si>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</si>
  <si>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</si>
  <si>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</si>
  <si>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</si>
  <si>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</si>
  <si>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</si>
  <si>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</si>
  <si>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и его обслуживание</t>
  </si>
  <si>
    <t>60001Ф1003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</si>
  <si>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</si>
  <si>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</si>
  <si>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</si>
  <si>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</si>
  <si>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Формирование районных фондов финансовой поддержки поселений Иркутской области</t>
  </si>
  <si>
    <t>6000172680</t>
  </si>
  <si>
    <t>Межбюджетные трансферты</t>
  </si>
  <si>
    <t>500</t>
  </si>
  <si>
    <t>Предоставление из районного фонда финансовой поддержки поселений дотации на выравнивание уровня бюджетной обеспеченности бюджетов поселений</t>
  </si>
  <si>
    <t>60001Ф1007</t>
  </si>
  <si>
    <t xml:space="preserve">Начальник финансового управления </t>
  </si>
  <si>
    <t>Распределение  бюджетных ассигнований   по разделам, подразделам, целевым статьям и группам видов расходов классификации расходов бюджетов на  плановый период 2018 и 2019 годов</t>
  </si>
  <si>
    <t>Сумма, тыс.руб.</t>
  </si>
  <si>
    <t>Обеспечение проведения выборов и референдумов</t>
  </si>
  <si>
    <t>Проведение выборов и референдумов</t>
  </si>
  <si>
    <t>0300000000</t>
  </si>
  <si>
    <t>Проведение выборов в представительный орган муниципального образования</t>
  </si>
  <si>
    <t>0300700000</t>
  </si>
  <si>
    <t>Софинансирование строительства зданий образовательных организаций</t>
  </si>
  <si>
    <t>80021О5003</t>
  </si>
  <si>
    <t>Обучение повышению эффективности противодействия коррупции при осуществлении закупок товаров, работ, услуг для обеспечения государственных и муниципальных нужд</t>
  </si>
  <si>
    <t>83024А1203</t>
  </si>
  <si>
    <t>Распределение бюджетных ассигнований по разделам, подразделам классификации расходов бюджетов на 2017 год</t>
  </si>
  <si>
    <t>Распределение бюджетных ассигнований по разделам, подразделам классификации расходов бюджетов на плановый период 2018 и 2019 годов</t>
  </si>
  <si>
    <t>Ведомственная структура расходов бюджета Черемховского районного муниципального образования на 2017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</si>
  <si>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</si>
  <si>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</si>
  <si>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</si>
  <si>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</si>
  <si>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</si>
  <si>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</si>
  <si>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</si>
  <si>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</si>
  <si>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</si>
  <si>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плановый период 2018 и 2019 годов</t>
  </si>
  <si>
    <t>Сумма, тыс. руб.</t>
  </si>
  <si>
    <t>Распределение бюджетных ассигнований на реализацию муниципальных программ Черемховского районного муниципального образования на 2017 год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</si>
  <si>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</si>
  <si>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</si>
  <si>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</si>
  <si>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</si>
  <si>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</si>
  <si>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</si>
  <si>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"Безопасность образовательных организаций на 2017-2019 годы"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</si>
  <si>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2017-2019 годы</t>
  </si>
  <si>
    <t>Муниципальная программа "Совершенствование организации питания в образовательных организациях на 2017-2019 годы"</t>
  </si>
  <si>
    <t>Муниципальная программа "Развитие культуры в Черемховском районном муниципальном образовании на  2017-2019 годы"</t>
  </si>
  <si>
    <t>Муниципальная программа "Поддержка и развитие малого и среднего предпринимательства в Черемховском районе на 2017-2019 годы</t>
  </si>
  <si>
    <t>Управление ЖКХ АЧРМО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</si>
  <si>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годы"</t>
  </si>
  <si>
    <t>Муниципальная программа "Молодежная политика в Черемховском районном муниципальном образовании на 2017-2019"</t>
  </si>
  <si>
    <t>Муниципальная программа "Профилактика экстремизма и терроризма в Черемховском районном муниципальном образовании на 2017-2019 годы"</t>
  </si>
  <si>
    <t>Муниципальная программа "Развитие современной инфраструктуры объектов образования на 2017-2019 годы"</t>
  </si>
  <si>
    <t>Муниципальная программа "Информатизация образовательных организаций на 2017-2019 годы"</t>
  </si>
  <si>
    <t>Муниципальная программа "Школьный учебник на 2017-2019 годы"</t>
  </si>
  <si>
    <t>Распределение бюджетных ассигнований на реализацию муниципальных программ Черемховского районного муниципального образования на плановый период 2018 и 2019 годов</t>
  </si>
  <si>
    <t xml:space="preserve"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 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</si>
  <si>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</si>
  <si>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</si>
  <si>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</si>
  <si>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 </t>
  </si>
  <si>
    <t>Итого:</t>
  </si>
  <si>
    <t>к Решению Думы</t>
  </si>
  <si>
    <t xml:space="preserve">"О бюджете Черемховского районного </t>
  </si>
  <si>
    <t>ПЕРЕЧЕНЬ ГЛАВНЫХ АДМИНИСТРАТОРОВ ИСТОЧНИКОВ ФИНАНСИРОВАНИЯ 
ДЕФИЦИТА  БЮДЖЕТА ЧЕРЕМХОВСКОГО РАЙОННОГО МУНИЦИПАЛЬНОГО ОБРАЗОВАНИЯ</t>
  </si>
  <si>
    <t>Наименование главного администратора источников финансирования дефицита бюджета Черемховского районного муниципального образования</t>
  </si>
  <si>
    <t>главного администратора источников</t>
  </si>
  <si>
    <t>источников финансирования дефицита  бюджета Черемховского районного муниципального образования</t>
  </si>
  <si>
    <t>муниципального образования на 2017 год</t>
  </si>
  <si>
    <t>и на плановый период 2018-2019 годов"</t>
  </si>
  <si>
    <t>от___________________№____________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</si>
  <si>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</si>
  <si>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</si>
  <si>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</si>
  <si>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</si>
  <si>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</si>
  <si>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</si>
  <si>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01 03 01 00 05 0000810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</si>
  <si>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</si>
  <si>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</si>
  <si>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                                                                              Ю.Н.Гайдук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</si>
  <si>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</si>
  <si>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</si>
  <si>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</si>
  <si>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</si>
  <si>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</si>
  <si>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Виды долговых обязательств (привлечение/погашение)</t>
  </si>
  <si>
    <t>Объем заимствований, всего</t>
  </si>
  <si>
    <t>в том числе:</t>
  </si>
  <si>
    <t>Объем привлечения в 2017 году</t>
  </si>
  <si>
    <t>Объем погашения в 2017 году</t>
  </si>
  <si>
    <t>(тыс.рублей)</t>
  </si>
  <si>
    <t xml:space="preserve">Верхний предел муниципального долга на 1 января 2018 года </t>
  </si>
  <si>
    <t>Программа муниципальных внутренних заимствований Черемховского районного муниципального образования на 2017 г.</t>
  </si>
  <si>
    <t>Объем муниципального долга на 1 января 2017 года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</si>
  <si>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</si>
  <si>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</si>
  <si>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</si>
  <si>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</si>
  <si>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</si>
  <si>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</si>
  <si>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Ю.Н.Гайдук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</si>
  <si>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</si>
  <si>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</si>
  <si>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</si>
  <si>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</si>
  <si>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</si>
  <si>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</si>
  <si>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</si>
  <si>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</si>
  <si>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</si>
  <si>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</si>
  <si>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</si>
  <si>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</si>
  <si>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</si>
  <si>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</si>
  <si>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000 01 05 02 00 00 0000 600</t>
  </si>
  <si>
    <t>910 01 02 00 00 00 0000 000</t>
  </si>
  <si>
    <t>910 01 02 00 00 00 0000 700</t>
  </si>
  <si>
    <t>910 01 03 00 00 00 0000 000</t>
  </si>
  <si>
    <t>910 01 03 00 00 00 0000 800</t>
  </si>
  <si>
    <t>910 01 02 00 00 05 0000 710</t>
  </si>
  <si>
    <t>910 01 03 01 00 00 0000700</t>
  </si>
  <si>
    <t>910 01 03 01 00 05 0000 710</t>
  </si>
  <si>
    <t>910 01 03 01 00 05 0000 810</t>
  </si>
  <si>
    <t>Изменение остатков средств на счетах по учету средств бюджета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</si>
  <si>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</si>
  <si>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</si>
  <si>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</si>
  <si>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</si>
  <si>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прочих остатков  средств бюджетов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</si>
  <si>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</si>
  <si>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</si>
  <si>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</si>
  <si>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</si>
  <si>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</si>
  <si>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</si>
  <si>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</si>
  <si>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</si>
  <si>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</si>
  <si>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</si>
  <si>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</si>
  <si>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</si>
  <si>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</si>
  <si>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</si>
  <si>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Приложение №  18</t>
  </si>
  <si>
    <t>Приложение №  19</t>
  </si>
  <si>
    <t>Источники внутреннего финансирования дефицита бюджета Черемховского районного муниципального образования на плановый период 2018-2019 годов</t>
  </si>
  <si>
    <t>Получение кредитов от других бюджетов бюджетной системы Российской Федерации  в валюте Российской Федерации</t>
  </si>
  <si>
    <t>Сокращение масштабов немедицинского потребления наркотических и психотропных веществ, формирование негативного отношения к незаконному обороту и потреблению наркотиков и существенное снижение спроса на них</t>
  </si>
  <si>
    <t xml:space="preserve">Верхний предел муниципального долга на 1 января 2019 года </t>
  </si>
  <si>
    <t>тыс.руб.</t>
  </si>
  <si>
    <t>тыс.руб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</si>
  <si>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</si>
  <si>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</si>
  <si>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Источники внутреннего финансирования дефицита бюджета Черемховского районного муниципального образования на 2017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</si>
  <si>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</si>
  <si>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</si>
  <si>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</si>
  <si>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</si>
  <si>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</si>
  <si>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</si>
  <si>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</si>
  <si>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</si>
  <si>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</si>
  <si>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</si>
  <si>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</si>
  <si>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</si>
  <si>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</si>
  <si>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</si>
  <si>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</si>
  <si>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</si>
  <si>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</si>
  <si>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</si>
  <si>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2018 год сумма </t>
  </si>
  <si>
    <t xml:space="preserve">2019 год сумма </t>
  </si>
  <si>
    <t>Программа муниципальных внутренних заимствований Черемховского районного муниципального образования на  плановый период 2018 и 2019 годов</t>
  </si>
  <si>
    <t>2018 год                сумма</t>
  </si>
  <si>
    <t>2019 год             сумма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</si>
</sst>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"/>
    <numFmt numFmtId="165" formatCode="#,##0.0_ ;[Red]\-#,##0.0\ "/>
    <numFmt numFmtId="166" formatCode="000"/>
    <numFmt numFmtId="167" formatCode="00;[Red]\-00;&quot;&quot;"/>
    <numFmt numFmtId="168" formatCode="0000000000;[Red]\-0000000000;&quot;&quot;"/>
    <numFmt numFmtId="169" formatCode="000;[Red]\-000;&quot;&quot;"/>
    <numFmt numFmtId="170" formatCode="#,##0.0;[Red]\-#,##0.0;0.0"/>
    <numFmt numFmtId="171" formatCode="#,##0.00;[Red]\-#,##0.00;0.00"/>
    <numFmt numFmtId="172" formatCode="0.0"/>
  </numFmts>
  <fonts count="6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1"/>
      <name val="Arial Cyr"/>
      <charset val="204"/>
    </font>
    <font>
      <vertAlign val="superscript"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Arial Cyr"/>
      <charset val="204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7">
    <xf numFmtId="0" fontId="0" fillId="0" borderId="0"/>
    <xf numFmtId="0" fontId="14" fillId="0" borderId="0"/>
    <xf numFmtId="0" fontId="14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6" fillId="0" borderId="0"/>
    <xf numFmtId="0" fontId="19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37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10">
    <xf numFmtId="0" fontId="0" fillId="0" borderId="0" xfId="0"/>
    <xf numFmtId="0" fontId="3" fillId="0" borderId="0" xfId="0" applyFont="1" applyFill="1"/>
    <xf numFmtId="0" fontId="4" fillId="0" borderId="0" xfId="0" applyFont="1" applyFill="1" applyAlignment="1"/>
    <xf numFmtId="3" fontId="3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7" fillId="0" borderId="0" xfId="3"/>
    <xf numFmtId="0" fontId="11" fillId="0" borderId="0" xfId="3" applyFont="1"/>
    <xf numFmtId="0" fontId="11" fillId="0" borderId="1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37" fillId="0" borderId="1" xfId="3" applyBorder="1"/>
    <xf numFmtId="0" fontId="37" fillId="0" borderId="1" xfId="3" applyBorder="1" applyAlignment="1">
      <alignment horizontal="left" vertical="top" wrapText="1"/>
    </xf>
    <xf numFmtId="0" fontId="37" fillId="0" borderId="1" xfId="3" applyBorder="1" applyAlignment="1">
      <alignment horizontal="left" vertical="top"/>
    </xf>
    <xf numFmtId="14" fontId="37" fillId="0" borderId="1" xfId="3" applyNumberFormat="1" applyBorder="1" applyAlignment="1">
      <alignment horizontal="center" vertical="center"/>
    </xf>
    <xf numFmtId="4" fontId="37" fillId="0" borderId="1" xfId="3" applyNumberFormat="1" applyBorder="1" applyAlignment="1">
      <alignment horizontal="center" vertical="center"/>
    </xf>
    <xf numFmtId="4" fontId="12" fillId="0" borderId="1" xfId="3" applyNumberFormat="1" applyFont="1" applyBorder="1" applyAlignment="1">
      <alignment horizontal="center" vertical="center"/>
    </xf>
    <xf numFmtId="0" fontId="11" fillId="0" borderId="1" xfId="3" applyFont="1" applyBorder="1"/>
    <xf numFmtId="4" fontId="11" fillId="0" borderId="1" xfId="3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wrapText="1" indent="3"/>
    </xf>
    <xf numFmtId="0" fontId="4" fillId="0" borderId="1" xfId="0" applyFont="1" applyFill="1" applyBorder="1" applyAlignment="1">
      <alignment horizontal="left" wrapText="1" indent="2"/>
    </xf>
    <xf numFmtId="0" fontId="13" fillId="0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vertical="center"/>
    </xf>
    <xf numFmtId="0" fontId="7" fillId="0" borderId="1" xfId="0" applyFont="1" applyFill="1" applyBorder="1"/>
    <xf numFmtId="9" fontId="9" fillId="0" borderId="1" xfId="0" applyNumberFormat="1" applyFont="1" applyFill="1" applyBorder="1" applyAlignment="1">
      <alignment vertical="center"/>
    </xf>
    <xf numFmtId="9" fontId="8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/>
    <xf numFmtId="0" fontId="3" fillId="0" borderId="0" xfId="0" applyFont="1" applyFill="1" applyAlignment="1">
      <alignment wrapText="1"/>
    </xf>
    <xf numFmtId="0" fontId="14" fillId="0" borderId="0" xfId="1"/>
    <xf numFmtId="0" fontId="3" fillId="0" borderId="0" xfId="19" applyFont="1" applyFill="1"/>
    <xf numFmtId="0" fontId="5" fillId="3" borderId="0" xfId="19" applyFont="1" applyFill="1" applyAlignment="1">
      <alignment horizontal="center" vertical="center" wrapText="1"/>
    </xf>
    <xf numFmtId="0" fontId="5" fillId="0" borderId="0" xfId="19" applyFont="1" applyFill="1" applyAlignment="1">
      <alignment horizontal="center" vertical="center" wrapText="1"/>
    </xf>
    <xf numFmtId="0" fontId="4" fillId="0" borderId="0" xfId="6" applyFont="1"/>
    <xf numFmtId="0" fontId="14" fillId="3" borderId="0" xfId="1" applyFill="1"/>
    <xf numFmtId="0" fontId="20" fillId="0" borderId="0" xfId="1" applyFont="1"/>
    <xf numFmtId="0" fontId="20" fillId="3" borderId="0" xfId="1" applyFont="1" applyFill="1"/>
    <xf numFmtId="0" fontId="20" fillId="0" borderId="0" xfId="1" applyFont="1" applyFill="1"/>
    <xf numFmtId="0" fontId="14" fillId="0" borderId="0" xfId="1" applyFill="1"/>
    <xf numFmtId="0" fontId="3" fillId="0" borderId="0" xfId="14" applyFont="1" applyFill="1"/>
    <xf numFmtId="0" fontId="4" fillId="0" borderId="0" xfId="14" applyFont="1" applyFill="1" applyAlignment="1"/>
    <xf numFmtId="0" fontId="5" fillId="0" borderId="0" xfId="14" applyFont="1" applyFill="1" applyAlignment="1">
      <alignment horizontal="center" vertical="center" wrapText="1"/>
    </xf>
    <xf numFmtId="0" fontId="9" fillId="0" borderId="1" xfId="14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vertical="center"/>
    </xf>
    <xf numFmtId="0" fontId="7" fillId="0" borderId="1" xfId="14" applyFont="1" applyFill="1" applyBorder="1"/>
    <xf numFmtId="0" fontId="3" fillId="0" borderId="0" xfId="14" applyFont="1" applyFill="1" applyAlignment="1">
      <alignment wrapText="1"/>
    </xf>
    <xf numFmtId="0" fontId="3" fillId="0" borderId="1" xfId="14" applyFont="1" applyFill="1" applyBorder="1" applyAlignment="1">
      <alignment horizontal="center" vertical="center"/>
    </xf>
    <xf numFmtId="164" fontId="22" fillId="3" borderId="0" xfId="0" applyNumberFormat="1" applyFont="1" applyFill="1"/>
    <xf numFmtId="0" fontId="15" fillId="0" borderId="0" xfId="1" applyFont="1"/>
    <xf numFmtId="0" fontId="24" fillId="0" borderId="1" xfId="19" applyFont="1" applyFill="1" applyBorder="1"/>
    <xf numFmtId="0" fontId="24" fillId="0" borderId="1" xfId="19" applyFont="1" applyFill="1" applyBorder="1" applyAlignment="1">
      <alignment horizontal="center" vertical="center"/>
    </xf>
    <xf numFmtId="164" fontId="26" fillId="3" borderId="1" xfId="19" applyNumberFormat="1" applyFont="1" applyFill="1" applyBorder="1" applyAlignment="1">
      <alignment vertical="center"/>
    </xf>
    <xf numFmtId="49" fontId="6" fillId="0" borderId="1" xfId="19" applyNumberFormat="1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horizontal="center" vertical="center"/>
    </xf>
    <xf numFmtId="164" fontId="23" fillId="3" borderId="1" xfId="0" applyNumberFormat="1" applyFont="1" applyFill="1" applyBorder="1" applyAlignment="1">
      <alignment vertical="center"/>
    </xf>
    <xf numFmtId="0" fontId="23" fillId="0" borderId="1" xfId="19" applyFont="1" applyFill="1" applyBorder="1" applyAlignment="1">
      <alignment wrapText="1"/>
    </xf>
    <xf numFmtId="0" fontId="6" fillId="3" borderId="1" xfId="18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wrapText="1"/>
    </xf>
    <xf numFmtId="0" fontId="24" fillId="0" borderId="1" xfId="19" applyFont="1" applyFill="1" applyBorder="1" applyAlignment="1"/>
    <xf numFmtId="0" fontId="24" fillId="3" borderId="1" xfId="19" applyFont="1" applyFill="1" applyBorder="1" applyAlignment="1">
      <alignment horizontal="center" vertical="center"/>
    </xf>
    <xf numFmtId="0" fontId="23" fillId="3" borderId="1" xfId="19" applyFont="1" applyFill="1" applyBorder="1" applyAlignment="1">
      <alignment wrapText="1"/>
    </xf>
    <xf numFmtId="0" fontId="6" fillId="3" borderId="1" xfId="19" applyFont="1" applyFill="1" applyBorder="1" applyAlignment="1">
      <alignment horizontal="center" vertical="center"/>
    </xf>
    <xf numFmtId="0" fontId="23" fillId="0" borderId="1" xfId="19" applyFont="1" applyFill="1" applyBorder="1" applyAlignment="1">
      <alignment horizontal="left" vertical="center" wrapText="1"/>
    </xf>
    <xf numFmtId="0" fontId="24" fillId="0" borderId="1" xfId="19" applyFont="1" applyFill="1" applyBorder="1" applyAlignment="1">
      <alignment wrapText="1"/>
    </xf>
    <xf numFmtId="0" fontId="24" fillId="3" borderId="1" xfId="19" applyFont="1" applyFill="1" applyBorder="1" applyAlignment="1">
      <alignment wrapText="1"/>
    </xf>
    <xf numFmtId="164" fontId="23" fillId="3" borderId="1" xfId="19" applyNumberFormat="1" applyFont="1" applyFill="1" applyBorder="1" applyAlignment="1">
      <alignment vertical="center"/>
    </xf>
    <xf numFmtId="0" fontId="23" fillId="3" borderId="1" xfId="19" applyFont="1" applyFill="1" applyBorder="1" applyAlignment="1">
      <alignment vertical="top" wrapText="1"/>
    </xf>
    <xf numFmtId="0" fontId="6" fillId="0" borderId="1" xfId="19" applyFont="1" applyFill="1" applyBorder="1" applyAlignment="1">
      <alignment wrapText="1"/>
    </xf>
    <xf numFmtId="0" fontId="26" fillId="0" borderId="1" xfId="19" applyFont="1" applyFill="1" applyBorder="1" applyAlignment="1">
      <alignment wrapText="1"/>
    </xf>
    <xf numFmtId="164" fontId="23" fillId="3" borderId="1" xfId="0" applyNumberFormat="1" applyFont="1" applyFill="1" applyBorder="1" applyAlignment="1">
      <alignment horizontal="right" vertical="center"/>
    </xf>
    <xf numFmtId="164" fontId="26" fillId="3" borderId="1" xfId="19" applyNumberFormat="1" applyFont="1" applyFill="1" applyBorder="1" applyAlignment="1">
      <alignment horizontal="right" vertical="center"/>
    </xf>
    <xf numFmtId="164" fontId="24" fillId="3" borderId="1" xfId="19" applyNumberFormat="1" applyFont="1" applyFill="1" applyBorder="1" applyAlignment="1">
      <alignment vertical="center"/>
    </xf>
    <xf numFmtId="164" fontId="24" fillId="0" borderId="1" xfId="19" applyNumberFormat="1" applyFont="1" applyFill="1" applyBorder="1" applyAlignment="1">
      <alignment vertical="center"/>
    </xf>
    <xf numFmtId="0" fontId="6" fillId="0" borderId="1" xfId="14" applyFont="1" applyFill="1" applyBorder="1" applyAlignment="1">
      <alignment wrapText="1"/>
    </xf>
    <xf numFmtId="164" fontId="26" fillId="3" borderId="1" xfId="0" applyNumberFormat="1" applyFont="1" applyFill="1" applyBorder="1" applyAlignment="1">
      <alignment horizontal="right" vertical="center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4" fillId="0" borderId="0" xfId="19" applyFont="1" applyFill="1" applyBorder="1" applyAlignment="1">
      <alignment wrapText="1"/>
    </xf>
    <xf numFmtId="0" fontId="24" fillId="0" borderId="0" xfId="19" applyFont="1" applyFill="1" applyBorder="1" applyAlignment="1">
      <alignment horizontal="center" vertical="center"/>
    </xf>
    <xf numFmtId="164" fontId="23" fillId="3" borderId="0" xfId="0" applyNumberFormat="1" applyFont="1" applyFill="1"/>
    <xf numFmtId="0" fontId="6" fillId="0" borderId="0" xfId="19" applyFont="1" applyFill="1"/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justify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8" fillId="3" borderId="0" xfId="0" applyFont="1" applyFill="1"/>
    <xf numFmtId="164" fontId="23" fillId="4" borderId="1" xfId="0" applyNumberFormat="1" applyFont="1" applyFill="1" applyBorder="1" applyAlignment="1">
      <alignment vertical="center"/>
    </xf>
    <xf numFmtId="164" fontId="14" fillId="0" borderId="0" xfId="1" applyNumberFormat="1"/>
    <xf numFmtId="164" fontId="20" fillId="0" borderId="0" xfId="1" applyNumberFormat="1" applyFont="1"/>
    <xf numFmtId="0" fontId="14" fillId="0" borderId="0" xfId="1" applyFont="1"/>
    <xf numFmtId="0" fontId="34" fillId="0" borderId="0" xfId="1" applyFont="1"/>
    <xf numFmtId="0" fontId="3" fillId="0" borderId="0" xfId="19" applyFont="1" applyFill="1" applyAlignment="1"/>
    <xf numFmtId="0" fontId="5" fillId="3" borderId="0" xfId="19" applyFont="1" applyFill="1" applyAlignment="1">
      <alignment horizontal="center" wrapText="1"/>
    </xf>
    <xf numFmtId="0" fontId="14" fillId="0" borderId="0" xfId="1" applyAlignment="1"/>
    <xf numFmtId="0" fontId="3" fillId="3" borderId="1" xfId="14" applyFont="1" applyFill="1" applyBorder="1" applyAlignment="1">
      <alignment horizontal="center" vertical="center"/>
    </xf>
    <xf numFmtId="49" fontId="3" fillId="0" borderId="1" xfId="14" applyNumberFormat="1" applyFont="1" applyFill="1" applyBorder="1" applyAlignment="1">
      <alignment horizontal="center" vertical="center"/>
    </xf>
    <xf numFmtId="0" fontId="3" fillId="0" borderId="1" xfId="14" applyFont="1" applyBorder="1" applyAlignment="1">
      <alignment horizontal="center" vertical="center"/>
    </xf>
    <xf numFmtId="49" fontId="3" fillId="0" borderId="1" xfId="19" applyNumberFormat="1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49" fontId="3" fillId="3" borderId="1" xfId="19" applyNumberFormat="1" applyFont="1" applyFill="1" applyBorder="1" applyAlignment="1">
      <alignment horizontal="center" vertical="center"/>
    </xf>
    <xf numFmtId="0" fontId="3" fillId="3" borderId="1" xfId="1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19" applyFont="1" applyFill="1" applyBorder="1" applyAlignment="1">
      <alignment horizontal="left" vertical="top" wrapText="1"/>
    </xf>
    <xf numFmtId="0" fontId="6" fillId="3" borderId="1" xfId="19" applyFont="1" applyFill="1" applyBorder="1" applyAlignment="1">
      <alignment horizontal="left" vertical="top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/>
    <xf numFmtId="0" fontId="23" fillId="0" borderId="1" xfId="23" applyFont="1" applyBorder="1" applyAlignment="1" applyProtection="1">
      <alignment wrapText="1"/>
    </xf>
    <xf numFmtId="0" fontId="23" fillId="0" borderId="0" xfId="1" applyFont="1"/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vertical="center" wrapText="1"/>
    </xf>
    <xf numFmtId="164" fontId="26" fillId="0" borderId="1" xfId="0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>
      <alignment vertical="center" wrapText="1"/>
    </xf>
    <xf numFmtId="0" fontId="24" fillId="0" borderId="1" xfId="19" applyFont="1" applyFill="1" applyBorder="1" applyAlignment="1">
      <alignment vertical="center" wrapText="1"/>
    </xf>
    <xf numFmtId="0" fontId="6" fillId="0" borderId="0" xfId="19" applyFont="1" applyFill="1" applyBorder="1"/>
    <xf numFmtId="0" fontId="23" fillId="0" borderId="0" xfId="19" applyFont="1" applyFill="1" applyBorder="1" applyAlignment="1">
      <alignment wrapText="1"/>
    </xf>
    <xf numFmtId="0" fontId="6" fillId="0" borderId="0" xfId="19" applyFont="1" applyFill="1" applyBorder="1" applyAlignment="1">
      <alignment horizontal="center" vertical="center"/>
    </xf>
    <xf numFmtId="165" fontId="23" fillId="3" borderId="0" xfId="20" applyNumberFormat="1" applyFont="1" applyFill="1" applyBorder="1" applyAlignment="1">
      <alignment horizontal="left" wrapText="1"/>
    </xf>
    <xf numFmtId="49" fontId="6" fillId="3" borderId="0" xfId="19" applyNumberFormat="1" applyFont="1" applyFill="1" applyBorder="1" applyAlignment="1">
      <alignment horizontal="center" vertical="center"/>
    </xf>
    <xf numFmtId="0" fontId="14" fillId="3" borderId="0" xfId="1" applyFill="1" applyBorder="1"/>
    <xf numFmtId="0" fontId="6" fillId="3" borderId="0" xfId="19" applyFont="1" applyFill="1" applyBorder="1" applyAlignment="1">
      <alignment horizontal="center" vertical="center"/>
    </xf>
    <xf numFmtId="0" fontId="26" fillId="0" borderId="0" xfId="19" applyFont="1" applyFill="1" applyBorder="1" applyAlignment="1">
      <alignment wrapText="1"/>
    </xf>
    <xf numFmtId="0" fontId="20" fillId="0" borderId="0" xfId="1" applyFont="1" applyBorder="1"/>
    <xf numFmtId="0" fontId="14" fillId="0" borderId="0" xfId="1" applyBorder="1"/>
    <xf numFmtId="165" fontId="23" fillId="0" borderId="0" xfId="20" applyNumberFormat="1" applyFont="1" applyFill="1" applyBorder="1" applyAlignment="1">
      <alignment horizontal="left" wrapText="1"/>
    </xf>
    <xf numFmtId="0" fontId="23" fillId="0" borderId="0" xfId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20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wrapText="1"/>
    </xf>
    <xf numFmtId="0" fontId="23" fillId="3" borderId="0" xfId="1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3" fillId="0" borderId="0" xfId="19" applyFont="1" applyFill="1" applyBorder="1" applyAlignment="1">
      <alignment horizontal="left" wrapText="1"/>
    </xf>
    <xf numFmtId="0" fontId="15" fillId="0" borderId="0" xfId="1" applyFont="1" applyBorder="1"/>
    <xf numFmtId="0" fontId="6" fillId="3" borderId="0" xfId="19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1" applyFont="1" applyFill="1" applyBorder="1"/>
    <xf numFmtId="0" fontId="6" fillId="0" borderId="0" xfId="14" applyFont="1" applyFill="1" applyBorder="1" applyAlignment="1">
      <alignment wrapText="1"/>
    </xf>
    <xf numFmtId="0" fontId="14" fillId="0" borderId="0" xfId="1" applyFill="1" applyBorder="1"/>
    <xf numFmtId="0" fontId="27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32" fillId="0" borderId="0" xfId="19" applyFont="1" applyFill="1" applyBorder="1" applyAlignment="1"/>
    <xf numFmtId="0" fontId="32" fillId="0" borderId="0" xfId="19" applyFont="1" applyFill="1" applyBorder="1" applyAlignment="1">
      <alignment horizontal="right"/>
    </xf>
    <xf numFmtId="0" fontId="34" fillId="0" borderId="0" xfId="1" applyFont="1" applyBorder="1"/>
    <xf numFmtId="0" fontId="30" fillId="0" borderId="0" xfId="1" applyFont="1" applyBorder="1" applyAlignment="1"/>
    <xf numFmtId="0" fontId="30" fillId="0" borderId="0" xfId="1" applyFont="1" applyBorder="1"/>
    <xf numFmtId="0" fontId="14" fillId="0" borderId="0" xfId="1" applyBorder="1" applyAlignment="1"/>
    <xf numFmtId="0" fontId="26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1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19" applyFont="1" applyFill="1" applyBorder="1" applyAlignment="1">
      <alignment horizontal="center" vertical="center"/>
    </xf>
    <xf numFmtId="0" fontId="14" fillId="4" borderId="0" xfId="1" applyFill="1"/>
    <xf numFmtId="0" fontId="23" fillId="0" borderId="1" xfId="0" applyFont="1" applyBorder="1"/>
    <xf numFmtId="164" fontId="23" fillId="4" borderId="1" xfId="19" applyNumberFormat="1" applyFont="1" applyFill="1" applyBorder="1" applyAlignment="1">
      <alignment vertical="center"/>
    </xf>
    <xf numFmtId="4" fontId="14" fillId="0" borderId="0" xfId="1" applyNumberFormat="1"/>
    <xf numFmtId="164" fontId="4" fillId="0" borderId="0" xfId="0" applyNumberFormat="1" applyFont="1" applyFill="1" applyAlignment="1">
      <alignment horizontal="right"/>
    </xf>
    <xf numFmtId="49" fontId="26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23" fillId="0" borderId="1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center" vertical="center" wrapText="1"/>
    </xf>
    <xf numFmtId="0" fontId="3" fillId="5" borderId="0" xfId="14" applyFont="1" applyFill="1" applyAlignment="1">
      <alignment wrapText="1"/>
    </xf>
    <xf numFmtId="164" fontId="23" fillId="3" borderId="0" xfId="0" applyNumberFormat="1" applyFont="1" applyFill="1" applyAlignment="1">
      <alignment horizontal="right" vertical="center" wrapText="1"/>
    </xf>
    <xf numFmtId="164" fontId="23" fillId="3" borderId="1" xfId="0" applyNumberFormat="1" applyFont="1" applyFill="1" applyBorder="1"/>
    <xf numFmtId="164" fontId="6" fillId="3" borderId="1" xfId="19" applyNumberFormat="1" applyFont="1" applyFill="1" applyBorder="1" applyAlignment="1">
      <alignment vertical="center"/>
    </xf>
    <xf numFmtId="164" fontId="23" fillId="3" borderId="0" xfId="0" applyNumberFormat="1" applyFont="1" applyFill="1" applyBorder="1"/>
    <xf numFmtId="164" fontId="23" fillId="3" borderId="0" xfId="0" applyNumberFormat="1" applyFont="1" applyFill="1" applyBorder="1" applyAlignment="1">
      <alignment vertical="center"/>
    </xf>
    <xf numFmtId="164" fontId="23" fillId="3" borderId="0" xfId="0" applyNumberFormat="1" applyFont="1" applyFill="1" applyBorder="1" applyAlignment="1">
      <alignment horizontal="right" vertical="center"/>
    </xf>
    <xf numFmtId="164" fontId="26" fillId="3" borderId="0" xfId="19" applyNumberFormat="1" applyFont="1" applyFill="1" applyBorder="1" applyAlignment="1">
      <alignment vertical="center"/>
    </xf>
    <xf numFmtId="164" fontId="23" fillId="3" borderId="0" xfId="19" applyNumberFormat="1" applyFont="1" applyFill="1" applyBorder="1" applyAlignment="1">
      <alignment vertical="center"/>
    </xf>
    <xf numFmtId="164" fontId="23" fillId="3" borderId="0" xfId="0" applyNumberFormat="1" applyFont="1" applyFill="1" applyBorder="1" applyAlignment="1">
      <alignment horizontal="right" vertical="center" wrapText="1"/>
    </xf>
    <xf numFmtId="164" fontId="26" fillId="3" borderId="0" xfId="19" applyNumberFormat="1" applyFont="1" applyFill="1" applyBorder="1" applyAlignment="1">
      <alignment horizontal="right" vertical="center"/>
    </xf>
    <xf numFmtId="164" fontId="24" fillId="3" borderId="0" xfId="19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horizontal="right" vertical="center"/>
    </xf>
    <xf numFmtId="164" fontId="6" fillId="3" borderId="0" xfId="19" applyNumberFormat="1" applyFont="1" applyFill="1" applyBorder="1" applyAlignment="1">
      <alignment vertical="center"/>
    </xf>
    <xf numFmtId="164" fontId="24" fillId="0" borderId="0" xfId="19" applyNumberFormat="1" applyFont="1" applyFill="1" applyBorder="1" applyAlignment="1">
      <alignment vertical="center"/>
    </xf>
    <xf numFmtId="164" fontId="26" fillId="3" borderId="0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/>
    <xf numFmtId="0" fontId="3" fillId="4" borderId="1" xfId="14" applyFont="1" applyFill="1" applyBorder="1" applyAlignment="1">
      <alignment horizontal="center" vertical="center"/>
    </xf>
    <xf numFmtId="0" fontId="18" fillId="0" borderId="0" xfId="24" applyFont="1"/>
    <xf numFmtId="0" fontId="18" fillId="0" borderId="0" xfId="24" applyFont="1" applyAlignment="1">
      <alignment horizontal="center"/>
    </xf>
    <xf numFmtId="0" fontId="33" fillId="0" borderId="0" xfId="24" applyNumberFormat="1" applyFont="1" applyFill="1" applyAlignment="1" applyProtection="1">
      <alignment horizontal="centerContinuous"/>
      <protection hidden="1"/>
    </xf>
    <xf numFmtId="0" fontId="33" fillId="0" borderId="0" xfId="24" applyFont="1" applyAlignment="1" applyProtection="1">
      <alignment horizontal="center"/>
      <protection hidden="1"/>
    </xf>
    <xf numFmtId="0" fontId="33" fillId="0" borderId="0" xfId="24" applyFont="1" applyProtection="1">
      <protection hidden="1"/>
    </xf>
    <xf numFmtId="0" fontId="33" fillId="0" borderId="0" xfId="24" applyFont="1"/>
    <xf numFmtId="0" fontId="40" fillId="0" borderId="1" xfId="25" applyNumberFormat="1" applyFont="1" applyFill="1" applyBorder="1" applyAlignment="1" applyProtection="1">
      <alignment horizontal="center" wrapText="1"/>
      <protection hidden="1"/>
    </xf>
    <xf numFmtId="0" fontId="40" fillId="0" borderId="1" xfId="25" applyNumberFormat="1" applyFont="1" applyFill="1" applyBorder="1" applyAlignment="1" applyProtection="1">
      <alignment horizontal="center"/>
      <protection hidden="1"/>
    </xf>
    <xf numFmtId="166" fontId="21" fillId="0" borderId="1" xfId="24" applyNumberFormat="1" applyFont="1" applyFill="1" applyBorder="1" applyAlignment="1" applyProtection="1">
      <alignment wrapText="1"/>
      <protection hidden="1"/>
    </xf>
    <xf numFmtId="167" fontId="21" fillId="0" borderId="1" xfId="24" applyNumberFormat="1" applyFont="1" applyFill="1" applyBorder="1" applyAlignment="1" applyProtection="1">
      <alignment horizontal="center"/>
      <protection hidden="1"/>
    </xf>
    <xf numFmtId="168" fontId="21" fillId="0" borderId="1" xfId="24" applyNumberFormat="1" applyFont="1" applyFill="1" applyBorder="1" applyAlignment="1" applyProtection="1">
      <alignment horizontal="center"/>
      <protection hidden="1"/>
    </xf>
    <xf numFmtId="169" fontId="21" fillId="0" borderId="1" xfId="24" applyNumberFormat="1" applyFont="1" applyFill="1" applyBorder="1" applyAlignment="1" applyProtection="1">
      <alignment horizontal="center"/>
      <protection hidden="1"/>
    </xf>
    <xf numFmtId="170" fontId="21" fillId="0" borderId="1" xfId="24" applyNumberFormat="1" applyFont="1" applyFill="1" applyBorder="1" applyAlignment="1" applyProtection="1">
      <protection hidden="1"/>
    </xf>
    <xf numFmtId="0" fontId="21" fillId="0" borderId="0" xfId="24" applyFont="1"/>
    <xf numFmtId="166" fontId="33" fillId="0" borderId="1" xfId="24" applyNumberFormat="1" applyFont="1" applyFill="1" applyBorder="1" applyAlignment="1" applyProtection="1">
      <alignment wrapText="1"/>
      <protection hidden="1"/>
    </xf>
    <xf numFmtId="167" fontId="33" fillId="0" borderId="1" xfId="24" applyNumberFormat="1" applyFont="1" applyFill="1" applyBorder="1" applyAlignment="1" applyProtection="1">
      <alignment horizontal="center"/>
      <protection hidden="1"/>
    </xf>
    <xf numFmtId="168" fontId="33" fillId="0" borderId="1" xfId="24" applyNumberFormat="1" applyFont="1" applyFill="1" applyBorder="1" applyAlignment="1" applyProtection="1">
      <alignment horizontal="center"/>
      <protection hidden="1"/>
    </xf>
    <xf numFmtId="169" fontId="33" fillId="0" borderId="1" xfId="24" applyNumberFormat="1" applyFont="1" applyFill="1" applyBorder="1" applyAlignment="1" applyProtection="1">
      <alignment horizontal="center"/>
      <protection hidden="1"/>
    </xf>
    <xf numFmtId="170" fontId="33" fillId="0" borderId="1" xfId="24" applyNumberFormat="1" applyFont="1" applyFill="1" applyBorder="1" applyAlignment="1" applyProtection="1">
      <protection hidden="1"/>
    </xf>
    <xf numFmtId="171" fontId="21" fillId="0" borderId="0" xfId="24" applyNumberFormat="1" applyFont="1" applyFill="1" applyBorder="1" applyAlignment="1" applyProtection="1">
      <alignment horizontal="center"/>
      <protection hidden="1"/>
    </xf>
    <xf numFmtId="171" fontId="21" fillId="0" borderId="0" xfId="24" applyNumberFormat="1" applyFont="1" applyFill="1" applyBorder="1" applyAlignment="1" applyProtection="1">
      <protection hidden="1"/>
    </xf>
    <xf numFmtId="0" fontId="33" fillId="0" borderId="0" xfId="24" applyNumberFormat="1" applyFont="1" applyFill="1" applyBorder="1" applyAlignment="1" applyProtection="1">
      <alignment horizontal="center"/>
      <protection hidden="1"/>
    </xf>
    <xf numFmtId="0" fontId="33" fillId="0" borderId="0" xfId="24" applyFont="1" applyBorder="1" applyAlignment="1" applyProtection="1">
      <alignment horizontal="center"/>
      <protection hidden="1"/>
    </xf>
    <xf numFmtId="0" fontId="33" fillId="0" borderId="0" xfId="24" applyNumberFormat="1" applyFont="1" applyFill="1" applyAlignment="1" applyProtection="1">
      <alignment horizontal="left"/>
      <protection hidden="1"/>
    </xf>
    <xf numFmtId="0" fontId="33" fillId="0" borderId="0" xfId="24" applyFont="1" applyAlignment="1">
      <alignment horizontal="center"/>
    </xf>
    <xf numFmtId="0" fontId="41" fillId="0" borderId="0" xfId="24"/>
    <xf numFmtId="0" fontId="41" fillId="0" borderId="0" xfId="24" applyAlignment="1">
      <alignment horizontal="center"/>
    </xf>
    <xf numFmtId="0" fontId="40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4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40" fillId="0" borderId="1" xfId="5" applyNumberFormat="1" applyFont="1" applyFill="1" applyBorder="1" applyAlignment="1" applyProtection="1">
      <alignment horizontal="center"/>
      <protection hidden="1"/>
    </xf>
    <xf numFmtId="0" fontId="33" fillId="0" borderId="0" xfId="5" applyFont="1"/>
    <xf numFmtId="0" fontId="33" fillId="0" borderId="0" xfId="5" applyFont="1" applyAlignment="1">
      <alignment horizontal="center"/>
    </xf>
    <xf numFmtId="166" fontId="21" fillId="0" borderId="1" xfId="24" applyNumberFormat="1" applyFont="1" applyFill="1" applyBorder="1" applyAlignment="1" applyProtection="1">
      <alignment horizontal="center"/>
      <protection hidden="1"/>
    </xf>
    <xf numFmtId="166" fontId="33" fillId="0" borderId="1" xfId="24" applyNumberFormat="1" applyFont="1" applyFill="1" applyBorder="1" applyAlignment="1" applyProtection="1">
      <alignment horizontal="center"/>
      <protection hidden="1"/>
    </xf>
    <xf numFmtId="0" fontId="40" fillId="0" borderId="1" xfId="4" applyNumberFormat="1" applyFont="1" applyFill="1" applyBorder="1" applyAlignment="1" applyProtection="1">
      <alignment horizontal="center"/>
      <protection hidden="1"/>
    </xf>
    <xf numFmtId="0" fontId="14" fillId="0" borderId="0" xfId="17" applyFill="1" applyAlignment="1">
      <alignment horizontal="center" vertical="center"/>
    </xf>
    <xf numFmtId="0" fontId="14" fillId="0" borderId="0" xfId="17" applyFill="1"/>
    <xf numFmtId="0" fontId="14" fillId="0" borderId="0" xfId="17" applyFill="1" applyAlignment="1">
      <alignment horizontal="left"/>
    </xf>
    <xf numFmtId="164" fontId="14" fillId="0" borderId="0" xfId="17" applyNumberFormat="1" applyFill="1" applyAlignment="1">
      <alignment horizontal="right" vertical="center"/>
    </xf>
    <xf numFmtId="0" fontId="2" fillId="0" borderId="0" xfId="43"/>
    <xf numFmtId="0" fontId="45" fillId="0" borderId="0" xfId="17" applyFont="1" applyFill="1" applyBorder="1" applyAlignment="1">
      <alignment horizontal="center" vertical="center" wrapText="1"/>
    </xf>
    <xf numFmtId="0" fontId="45" fillId="0" borderId="0" xfId="17" applyFont="1" applyFill="1" applyBorder="1" applyAlignment="1">
      <alignment horizontal="center" wrapText="1"/>
    </xf>
    <xf numFmtId="0" fontId="45" fillId="0" borderId="0" xfId="17" applyFont="1" applyFill="1" applyBorder="1" applyAlignment="1">
      <alignment horizontal="left" wrapText="1"/>
    </xf>
    <xf numFmtId="0" fontId="4" fillId="0" borderId="13" xfId="17" applyFont="1" applyFill="1" applyBorder="1" applyAlignment="1">
      <alignment horizontal="right" vertical="center" wrapText="1"/>
    </xf>
    <xf numFmtId="0" fontId="23" fillId="0" borderId="1" xfId="17" applyFont="1" applyFill="1" applyBorder="1" applyAlignment="1">
      <alignment horizontal="center" vertical="center" wrapText="1"/>
    </xf>
    <xf numFmtId="0" fontId="23" fillId="0" borderId="1" xfId="17" applyNumberFormat="1" applyFont="1" applyFill="1" applyBorder="1" applyAlignment="1">
      <alignment horizontal="center" vertical="center" wrapText="1"/>
    </xf>
    <xf numFmtId="0" fontId="23" fillId="0" borderId="9" xfId="17" applyFont="1" applyFill="1" applyBorder="1" applyAlignment="1">
      <alignment horizontal="left" vertical="center" wrapText="1"/>
    </xf>
    <xf numFmtId="164" fontId="23" fillId="0" borderId="1" xfId="17" applyNumberFormat="1" applyFont="1" applyFill="1" applyBorder="1" applyAlignment="1">
      <alignment horizontal="right" vertical="center" wrapText="1"/>
    </xf>
    <xf numFmtId="0" fontId="23" fillId="0" borderId="1" xfId="17" applyFont="1" applyFill="1" applyBorder="1" applyAlignment="1">
      <alignment horizontal="left" vertical="center" wrapText="1"/>
    </xf>
    <xf numFmtId="0" fontId="2" fillId="0" borderId="0" xfId="43" applyFill="1"/>
    <xf numFmtId="0" fontId="23" fillId="0" borderId="10" xfId="17" applyFont="1" applyFill="1" applyBorder="1" applyAlignment="1">
      <alignment horizontal="left" vertical="center" wrapText="1"/>
    </xf>
    <xf numFmtId="164" fontId="46" fillId="0" borderId="1" xfId="44" applyNumberFormat="1" applyFont="1" applyFill="1" applyBorder="1" applyAlignment="1">
      <alignment horizontal="right" vertical="center"/>
    </xf>
    <xf numFmtId="0" fontId="23" fillId="0" borderId="9" xfId="17" applyFont="1" applyBorder="1" applyAlignment="1">
      <alignment horizontal="left" wrapText="1"/>
    </xf>
    <xf numFmtId="164" fontId="23" fillId="0" borderId="1" xfId="17" applyNumberFormat="1" applyFont="1" applyFill="1" applyBorder="1" applyAlignment="1">
      <alignment horizontal="right" vertical="center"/>
    </xf>
    <xf numFmtId="0" fontId="23" fillId="0" borderId="14" xfId="17" applyFont="1" applyBorder="1" applyAlignment="1">
      <alignment horizontal="left" vertical="center" wrapText="1"/>
    </xf>
    <xf numFmtId="0" fontId="23" fillId="0" borderId="1" xfId="17" applyFont="1" applyFill="1" applyBorder="1" applyAlignment="1">
      <alignment vertical="center" wrapText="1"/>
    </xf>
    <xf numFmtId="164" fontId="6" fillId="0" borderId="1" xfId="44" applyNumberFormat="1" applyFont="1" applyFill="1" applyBorder="1" applyAlignment="1">
      <alignment horizontal="right" vertical="center"/>
    </xf>
    <xf numFmtId="164" fontId="47" fillId="0" borderId="1" xfId="44" applyNumberFormat="1" applyFont="1" applyFill="1" applyBorder="1" applyAlignment="1">
      <alignment horizontal="right" vertical="center"/>
    </xf>
    <xf numFmtId="172" fontId="2" fillId="0" borderId="0" xfId="43" applyNumberFormat="1"/>
    <xf numFmtId="0" fontId="46" fillId="0" borderId="0" xfId="44" applyFont="1" applyAlignment="1">
      <alignment horizontal="center" vertical="center"/>
    </xf>
    <xf numFmtId="0" fontId="23" fillId="0" borderId="0" xfId="17" applyFont="1" applyBorder="1" applyAlignment="1">
      <alignment horizontal="center" vertical="center" wrapText="1"/>
    </xf>
    <xf numFmtId="0" fontId="46" fillId="0" borderId="0" xfId="44" applyFont="1" applyAlignment="1">
      <alignment horizontal="left"/>
    </xf>
    <xf numFmtId="164" fontId="46" fillId="0" borderId="0" xfId="44" applyNumberFormat="1" applyFont="1" applyFill="1" applyAlignment="1">
      <alignment horizontal="right" vertical="center"/>
    </xf>
    <xf numFmtId="0" fontId="33" fillId="0" borderId="0" xfId="27" applyFont="1"/>
    <xf numFmtId="0" fontId="33" fillId="0" borderId="0" xfId="27" applyFont="1" applyAlignment="1">
      <alignment horizontal="center"/>
    </xf>
    <xf numFmtId="0" fontId="22" fillId="0" borderId="0" xfId="17" applyFont="1" applyBorder="1" applyAlignment="1">
      <alignment horizontal="center" vertical="center" wrapText="1"/>
    </xf>
    <xf numFmtId="0" fontId="2" fillId="0" borderId="0" xfId="44"/>
    <xf numFmtId="172" fontId="46" fillId="0" borderId="0" xfId="44" applyNumberFormat="1" applyFont="1" applyAlignment="1">
      <alignment vertical="center"/>
    </xf>
    <xf numFmtId="172" fontId="46" fillId="0" borderId="1" xfId="44" applyNumberFormat="1" applyFont="1" applyBorder="1" applyAlignment="1">
      <alignment horizontal="center" vertical="center"/>
    </xf>
    <xf numFmtId="172" fontId="23" fillId="0" borderId="1" xfId="17" applyNumberFormat="1" applyFont="1" applyFill="1" applyBorder="1" applyAlignment="1">
      <alignment horizontal="right" vertical="center" wrapText="1"/>
    </xf>
    <xf numFmtId="172" fontId="46" fillId="0" borderId="1" xfId="44" applyNumberFormat="1" applyFont="1" applyBorder="1" applyAlignment="1">
      <alignment vertical="center"/>
    </xf>
    <xf numFmtId="0" fontId="2" fillId="0" borderId="0" xfId="44" applyFill="1"/>
    <xf numFmtId="172" fontId="46" fillId="0" borderId="1" xfId="44" applyNumberFormat="1" applyFont="1" applyFill="1" applyBorder="1" applyAlignment="1">
      <alignment vertical="center"/>
    </xf>
    <xf numFmtId="172" fontId="46" fillId="0" borderId="1" xfId="44" applyNumberFormat="1" applyFont="1" applyFill="1" applyBorder="1" applyAlignment="1">
      <alignment horizontal="right" vertical="center"/>
    </xf>
    <xf numFmtId="172" fontId="23" fillId="0" borderId="1" xfId="17" applyNumberFormat="1" applyFont="1" applyFill="1" applyBorder="1" applyAlignment="1">
      <alignment horizontal="right" vertical="center"/>
    </xf>
    <xf numFmtId="172" fontId="6" fillId="0" borderId="1" xfId="44" applyNumberFormat="1" applyFont="1" applyFill="1" applyBorder="1" applyAlignment="1">
      <alignment horizontal="right" vertical="center"/>
    </xf>
    <xf numFmtId="0" fontId="14" fillId="0" borderId="0" xfId="1" applyAlignment="1">
      <alignment vertical="center"/>
    </xf>
    <xf numFmtId="0" fontId="2" fillId="0" borderId="0" xfId="44" applyAlignment="1">
      <alignment vertical="center"/>
    </xf>
    <xf numFmtId="0" fontId="21" fillId="0" borderId="1" xfId="4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/>
    </xf>
    <xf numFmtId="171" fontId="21" fillId="0" borderId="1" xfId="24" applyNumberFormat="1" applyFont="1" applyFill="1" applyBorder="1" applyAlignment="1" applyProtection="1">
      <protection hidden="1"/>
    </xf>
    <xf numFmtId="4" fontId="26" fillId="3" borderId="1" xfId="19" applyNumberFormat="1" applyFont="1" applyFill="1" applyBorder="1" applyAlignment="1">
      <alignment vertical="center"/>
    </xf>
    <xf numFmtId="0" fontId="48" fillId="0" borderId="0" xfId="0" applyFont="1" applyAlignment="1">
      <alignment horizontal="left" readingOrder="1"/>
    </xf>
    <xf numFmtId="0" fontId="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50" fillId="0" borderId="0" xfId="0" applyFont="1"/>
    <xf numFmtId="0" fontId="51" fillId="0" borderId="0" xfId="0" applyFont="1"/>
    <xf numFmtId="0" fontId="33" fillId="0" borderId="0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0" xfId="1" applyFont="1" applyFill="1"/>
    <xf numFmtId="0" fontId="22" fillId="0" borderId="0" xfId="1" applyFont="1" applyFill="1"/>
    <xf numFmtId="0" fontId="23" fillId="0" borderId="0" xfId="0" applyFont="1"/>
    <xf numFmtId="0" fontId="33" fillId="0" borderId="0" xfId="1" applyFont="1" applyFill="1" applyAlignment="1">
      <alignment horizontal="center"/>
    </xf>
    <xf numFmtId="0" fontId="21" fillId="0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left" wrapText="1"/>
    </xf>
    <xf numFmtId="164" fontId="33" fillId="0" borderId="1" xfId="1" applyNumberFormat="1" applyFont="1" applyBorder="1" applyAlignment="1">
      <alignment horizontal="center" vertical="center" wrapText="1"/>
    </xf>
    <xf numFmtId="0" fontId="33" fillId="0" borderId="1" xfId="1" applyFont="1" applyFill="1" applyBorder="1" applyAlignment="1">
      <alignment wrapText="1"/>
    </xf>
    <xf numFmtId="0" fontId="34" fillId="0" borderId="0" xfId="1" applyFont="1" applyFill="1" applyBorder="1" applyAlignment="1">
      <alignment vertical="center" wrapText="1"/>
    </xf>
    <xf numFmtId="164" fontId="53" fillId="0" borderId="0" xfId="1" applyNumberFormat="1" applyFont="1" applyFill="1" applyBorder="1" applyAlignment="1">
      <alignment horizontal="center" vertical="center"/>
    </xf>
    <xf numFmtId="164" fontId="34" fillId="0" borderId="0" xfId="1" applyNumberFormat="1" applyFont="1" applyBorder="1" applyAlignment="1">
      <alignment horizontal="center" wrapText="1"/>
    </xf>
    <xf numFmtId="0" fontId="33" fillId="0" borderId="0" xfId="42" applyNumberFormat="1" applyFont="1" applyFill="1" applyAlignment="1" applyProtection="1">
      <alignment horizontal="left"/>
      <protection hidden="1"/>
    </xf>
    <xf numFmtId="0" fontId="33" fillId="0" borderId="0" xfId="42" applyFont="1" applyAlignment="1" applyProtection="1">
      <alignment horizontal="center"/>
      <protection hidden="1"/>
    </xf>
    <xf numFmtId="0" fontId="18" fillId="0" borderId="0" xfId="42" applyFont="1" applyAlignment="1">
      <alignment horizontal="center"/>
    </xf>
    <xf numFmtId="0" fontId="33" fillId="0" borderId="0" xfId="42" applyFont="1" applyAlignment="1" applyProtection="1">
      <alignment horizontal="right"/>
      <protection hidden="1"/>
    </xf>
    <xf numFmtId="0" fontId="33" fillId="0" borderId="0" xfId="42" applyFont="1" applyAlignment="1" applyProtection="1">
      <protection hidden="1"/>
    </xf>
    <xf numFmtId="0" fontId="51" fillId="0" borderId="0" xfId="15" applyFont="1"/>
    <xf numFmtId="0" fontId="33" fillId="0" borderId="0" xfId="1" applyFont="1" applyFill="1" applyAlignment="1">
      <alignment horizontal="left" indent="3"/>
    </xf>
    <xf numFmtId="0" fontId="23" fillId="0" borderId="0" xfId="1" applyFont="1" applyAlignment="1">
      <alignment horizontal="left" readingOrder="2"/>
    </xf>
    <xf numFmtId="0" fontId="33" fillId="0" borderId="0" xfId="1" applyFont="1" applyFill="1" applyAlignment="1"/>
    <xf numFmtId="164" fontId="33" fillId="0" borderId="0" xfId="1" applyNumberFormat="1" applyFont="1" applyFill="1" applyAlignment="1"/>
    <xf numFmtId="4" fontId="33" fillId="0" borderId="1" xfId="1" applyNumberFormat="1" applyFont="1" applyBorder="1" applyAlignment="1">
      <alignment horizontal="center" vertical="center" wrapText="1"/>
    </xf>
    <xf numFmtId="4" fontId="33" fillId="0" borderId="1" xfId="1" applyNumberFormat="1" applyFont="1" applyFill="1" applyBorder="1" applyAlignment="1">
      <alignment horizontal="center" vertical="center"/>
    </xf>
    <xf numFmtId="164" fontId="33" fillId="0" borderId="0" xfId="1" applyNumberFormat="1" applyFont="1" applyFill="1"/>
    <xf numFmtId="3" fontId="33" fillId="0" borderId="0" xfId="1" applyNumberFormat="1" applyFont="1" applyFill="1"/>
    <xf numFmtId="0" fontId="54" fillId="0" borderId="0" xfId="42" applyFont="1" applyAlignment="1" applyProtection="1">
      <alignment horizontal="center"/>
      <protection hidden="1"/>
    </xf>
    <xf numFmtId="0" fontId="55" fillId="0" borderId="0" xfId="42" applyFont="1" applyAlignment="1">
      <alignment horizontal="center"/>
    </xf>
    <xf numFmtId="0" fontId="56" fillId="0" borderId="0" xfId="15" applyFont="1"/>
    <xf numFmtId="0" fontId="54" fillId="0" borderId="0" xfId="42" applyFont="1" applyAlignment="1" applyProtection="1">
      <protection hidden="1"/>
    </xf>
    <xf numFmtId="0" fontId="54" fillId="0" borderId="0" xfId="42" applyFont="1" applyAlignment="1" applyProtection="1">
      <alignment horizontal="right"/>
      <protection hidden="1"/>
    </xf>
    <xf numFmtId="0" fontId="33" fillId="0" borderId="1" xfId="1" applyFont="1" applyFill="1" applyBorder="1" applyAlignment="1">
      <alignment horizontal="center" vertical="center"/>
    </xf>
    <xf numFmtId="0" fontId="21" fillId="0" borderId="16" xfId="26" applyFont="1" applyBorder="1" applyAlignment="1">
      <alignment horizontal="center" wrapText="1"/>
    </xf>
    <xf numFmtId="0" fontId="21" fillId="0" borderId="16" xfId="26" applyFont="1" applyBorder="1" applyAlignment="1">
      <alignment vertical="center" wrapText="1"/>
    </xf>
    <xf numFmtId="0" fontId="21" fillId="0" borderId="16" xfId="26" applyFont="1" applyBorder="1" applyAlignment="1">
      <alignment horizontal="center" vertical="center"/>
    </xf>
    <xf numFmtId="164" fontId="21" fillId="0" borderId="16" xfId="26" applyNumberFormat="1" applyFont="1" applyBorder="1" applyAlignment="1">
      <alignment horizontal="center" vertical="center"/>
    </xf>
    <xf numFmtId="0" fontId="33" fillId="0" borderId="16" xfId="26" applyFont="1" applyBorder="1" applyAlignment="1">
      <alignment vertical="center" wrapText="1"/>
    </xf>
    <xf numFmtId="0" fontId="33" fillId="0" borderId="16" xfId="26" applyFont="1" applyBorder="1" applyAlignment="1">
      <alignment horizontal="center" vertical="center"/>
    </xf>
    <xf numFmtId="164" fontId="33" fillId="0" borderId="16" xfId="26" applyNumberFormat="1" applyFont="1" applyBorder="1" applyAlignment="1">
      <alignment horizontal="center" vertical="center"/>
    </xf>
    <xf numFmtId="0" fontId="33" fillId="0" borderId="1" xfId="1" applyFont="1" applyFill="1" applyBorder="1" applyAlignment="1">
      <alignment horizontal="left" vertical="center" wrapText="1"/>
    </xf>
    <xf numFmtId="164" fontId="33" fillId="0" borderId="16" xfId="26" applyNumberFormat="1" applyFont="1" applyBorder="1" applyAlignment="1">
      <alignment horizontal="center" vertical="center" wrapText="1"/>
    </xf>
    <xf numFmtId="172" fontId="21" fillId="0" borderId="16" xfId="26" applyNumberFormat="1" applyFont="1" applyBorder="1" applyAlignment="1">
      <alignment horizontal="center" vertical="center" wrapText="1"/>
    </xf>
    <xf numFmtId="0" fontId="33" fillId="0" borderId="17" xfId="26" applyFont="1" applyBorder="1" applyAlignment="1">
      <alignment vertical="center" wrapText="1"/>
    </xf>
    <xf numFmtId="0" fontId="33" fillId="0" borderId="17" xfId="26" applyFont="1" applyBorder="1" applyAlignment="1">
      <alignment horizontal="center" vertical="center"/>
    </xf>
    <xf numFmtId="164" fontId="33" fillId="0" borderId="17" xfId="26" applyNumberFormat="1" applyFont="1" applyBorder="1" applyAlignment="1">
      <alignment horizontal="center" vertical="center"/>
    </xf>
    <xf numFmtId="0" fontId="33" fillId="0" borderId="18" xfId="26" applyFont="1" applyBorder="1" applyAlignment="1">
      <alignment horizontal="center" vertical="center"/>
    </xf>
    <xf numFmtId="164" fontId="33" fillId="0" borderId="1" xfId="26" applyNumberFormat="1" applyFont="1" applyBorder="1" applyAlignment="1">
      <alignment horizontal="center" vertical="center"/>
    </xf>
    <xf numFmtId="0" fontId="21" fillId="0" borderId="1" xfId="26" applyFont="1" applyBorder="1" applyAlignment="1">
      <alignment wrapText="1"/>
    </xf>
    <xf numFmtId="2" fontId="33" fillId="0" borderId="1" xfId="26" applyNumberFormat="1" applyFont="1" applyBorder="1" applyAlignment="1">
      <alignment horizontal="center"/>
    </xf>
    <xf numFmtId="172" fontId="33" fillId="0" borderId="1" xfId="26" applyNumberFormat="1" applyFont="1" applyBorder="1" applyAlignment="1">
      <alignment horizontal="center"/>
    </xf>
    <xf numFmtId="0" fontId="33" fillId="0" borderId="1" xfId="26" applyFont="1" applyBorder="1" applyAlignment="1">
      <alignment wrapText="1"/>
    </xf>
    <xf numFmtId="0" fontId="33" fillId="0" borderId="0" xfId="26" applyFont="1" applyFill="1" applyBorder="1" applyAlignment="1">
      <alignment wrapText="1"/>
    </xf>
    <xf numFmtId="0" fontId="0" fillId="0" borderId="0" xfId="0" applyAlignment="1">
      <alignment horizontal="right"/>
    </xf>
    <xf numFmtId="0" fontId="40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3" fillId="0" borderId="0" xfId="1" applyNumberFormat="1" applyFont="1" applyFill="1"/>
    <xf numFmtId="0" fontId="21" fillId="4" borderId="1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readingOrder="2"/>
    </xf>
    <xf numFmtId="172" fontId="59" fillId="0" borderId="0" xfId="44" applyNumberFormat="1" applyFont="1" applyAlignment="1">
      <alignment vertical="center"/>
    </xf>
    <xf numFmtId="0" fontId="2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6" fillId="0" borderId="0" xfId="46" applyFont="1"/>
    <xf numFmtId="0" fontId="6" fillId="0" borderId="0" xfId="46" applyFont="1" applyAlignment="1">
      <alignment horizontal="left" readingOrder="2"/>
    </xf>
    <xf numFmtId="0" fontId="6" fillId="0" borderId="0" xfId="46" applyFont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5" fillId="0" borderId="1" xfId="46" applyFont="1" applyBorder="1"/>
    <xf numFmtId="0" fontId="3" fillId="0" borderId="0" xfId="1" applyFont="1"/>
    <xf numFmtId="0" fontId="33" fillId="0" borderId="0" xfId="24" applyFont="1" applyAlignment="1"/>
    <xf numFmtId="0" fontId="49" fillId="0" borderId="1" xfId="0" applyFont="1" applyFill="1" applyBorder="1" applyAlignment="1">
      <alignment vertical="center" wrapText="1"/>
    </xf>
    <xf numFmtId="0" fontId="10" fillId="0" borderId="0" xfId="3" applyFont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5" fillId="0" borderId="0" xfId="19" applyFont="1" applyFill="1" applyAlignment="1">
      <alignment horizontal="center" vertical="center" wrapText="1"/>
    </xf>
    <xf numFmtId="164" fontId="23" fillId="3" borderId="0" xfId="0" applyNumberFormat="1" applyFont="1" applyFill="1" applyAlignment="1">
      <alignment horizontal="right"/>
    </xf>
    <xf numFmtId="0" fontId="24" fillId="0" borderId="1" xfId="19" applyFont="1" applyFill="1" applyBorder="1" applyAlignment="1">
      <alignment horizontal="center" wrapText="1"/>
    </xf>
    <xf numFmtId="164" fontId="33" fillId="3" borderId="0" xfId="0" applyNumberFormat="1" applyFont="1" applyFill="1" applyBorder="1" applyAlignment="1">
      <alignment horizontal="right"/>
    </xf>
    <xf numFmtId="0" fontId="32" fillId="0" borderId="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" xfId="19" applyFont="1" applyFill="1" applyBorder="1" applyAlignment="1">
      <alignment horizontal="center" vertical="center" wrapText="1"/>
    </xf>
    <xf numFmtId="0" fontId="24" fillId="0" borderId="9" xfId="19" applyFont="1" applyFill="1" applyBorder="1" applyAlignment="1">
      <alignment horizontal="center" vertical="center"/>
    </xf>
    <xf numFmtId="0" fontId="24" fillId="0" borderId="10" xfId="19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 wrapText="1"/>
    </xf>
    <xf numFmtId="0" fontId="24" fillId="0" borderId="0" xfId="19" applyFont="1" applyFill="1" applyBorder="1" applyAlignment="1">
      <alignment horizontal="center" wrapText="1"/>
    </xf>
    <xf numFmtId="164" fontId="23" fillId="3" borderId="0" xfId="0" applyNumberFormat="1" applyFont="1" applyFill="1" applyBorder="1" applyAlignment="1">
      <alignment horizontal="right"/>
    </xf>
    <xf numFmtId="164" fontId="23" fillId="3" borderId="0" xfId="0" applyNumberFormat="1" applyFont="1" applyFill="1" applyBorder="1" applyAlignment="1"/>
    <xf numFmtId="0" fontId="26" fillId="4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164" fontId="23" fillId="3" borderId="0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49" fontId="21" fillId="4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19" applyFont="1" applyFill="1" applyBorder="1" applyAlignment="1">
      <alignment horizontal="left" vertical="top" wrapText="1"/>
    </xf>
    <xf numFmtId="0" fontId="23" fillId="3" borderId="1" xfId="19" applyFont="1" applyFill="1" applyBorder="1" applyAlignment="1">
      <alignment horizontal="left" vertical="center" wrapText="1"/>
    </xf>
    <xf numFmtId="0" fontId="6" fillId="0" borderId="1" xfId="19" applyFont="1" applyFill="1" applyBorder="1" applyAlignment="1">
      <alignment horizontal="left" wrapText="1"/>
    </xf>
    <xf numFmtId="0" fontId="5" fillId="0" borderId="0" xfId="14" applyFont="1" applyFill="1" applyAlignment="1">
      <alignment horizontal="center" vertical="center" wrapText="1"/>
    </xf>
    <xf numFmtId="0" fontId="7" fillId="0" borderId="2" xfId="14" applyFont="1" applyFill="1" applyBorder="1" applyAlignment="1">
      <alignment horizontal="center"/>
    </xf>
    <xf numFmtId="0" fontId="7" fillId="0" borderId="3" xfId="14" applyFont="1" applyFill="1" applyBorder="1" applyAlignment="1">
      <alignment horizontal="center"/>
    </xf>
    <xf numFmtId="0" fontId="7" fillId="0" borderId="5" xfId="14" applyFont="1" applyFill="1" applyBorder="1" applyAlignment="1">
      <alignment horizontal="center" vertical="center" wrapText="1"/>
    </xf>
    <xf numFmtId="0" fontId="36" fillId="0" borderId="6" xfId="14" applyBorder="1" applyAlignment="1">
      <alignment horizontal="center"/>
    </xf>
    <xf numFmtId="0" fontId="36" fillId="0" borderId="7" xfId="14" applyBorder="1" applyAlignment="1">
      <alignment horizontal="center"/>
    </xf>
    <xf numFmtId="0" fontId="36" fillId="0" borderId="8" xfId="14" applyBorder="1" applyAlignment="1">
      <alignment horizontal="center"/>
    </xf>
    <xf numFmtId="0" fontId="7" fillId="0" borderId="2" xfId="14" applyFont="1" applyFill="1" applyBorder="1" applyAlignment="1">
      <alignment horizontal="left" vertical="center" wrapText="1"/>
    </xf>
    <xf numFmtId="0" fontId="38" fillId="0" borderId="3" xfId="14" applyFont="1" applyBorder="1" applyAlignment="1">
      <alignment horizontal="left" vertical="center" wrapText="1"/>
    </xf>
    <xf numFmtId="0" fontId="3" fillId="0" borderId="2" xfId="14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14" applyFont="1" applyFill="1" applyBorder="1" applyAlignment="1">
      <alignment horizontal="left" vertical="center" wrapText="1"/>
    </xf>
    <xf numFmtId="0" fontId="35" fillId="0" borderId="1" xfId="14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3" fillId="4" borderId="2" xfId="14" applyFont="1" applyFill="1" applyBorder="1" applyAlignment="1">
      <alignment horizontal="left" vertical="center" wrapText="1"/>
    </xf>
    <xf numFmtId="0" fontId="38" fillId="4" borderId="3" xfId="14" applyFont="1" applyFill="1" applyBorder="1" applyAlignment="1">
      <alignment horizontal="left" vertical="center" wrapText="1"/>
    </xf>
    <xf numFmtId="0" fontId="3" fillId="0" borderId="3" xfId="14" applyFont="1" applyFill="1" applyBorder="1" applyAlignment="1">
      <alignment horizontal="left" vertical="center" wrapText="1"/>
    </xf>
    <xf numFmtId="0" fontId="3" fillId="3" borderId="1" xfId="19" applyFont="1" applyFill="1" applyBorder="1" applyAlignment="1">
      <alignment horizontal="left" wrapText="1"/>
    </xf>
    <xf numFmtId="0" fontId="22" fillId="0" borderId="2" xfId="14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3" fillId="0" borderId="0" xfId="24" applyFont="1" applyAlignment="1" applyProtection="1">
      <alignment horizontal="right"/>
      <protection hidden="1"/>
    </xf>
    <xf numFmtId="0" fontId="42" fillId="0" borderId="0" xfId="24" applyFont="1" applyAlignment="1">
      <alignment horizontal="center" wrapText="1"/>
    </xf>
    <xf numFmtId="0" fontId="40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40" fillId="0" borderId="1" xfId="25" applyNumberFormat="1" applyFont="1" applyFill="1" applyBorder="1" applyAlignment="1" applyProtection="1">
      <alignment horizontal="center" wrapText="1"/>
      <protection hidden="1"/>
    </xf>
    <xf numFmtId="171" fontId="21" fillId="0" borderId="2" xfId="24" applyNumberFormat="1" applyFont="1" applyFill="1" applyBorder="1" applyAlignment="1" applyProtection="1">
      <alignment horizontal="center"/>
      <protection hidden="1"/>
    </xf>
    <xf numFmtId="171" fontId="21" fillId="0" borderId="12" xfId="24" applyNumberFormat="1" applyFont="1" applyFill="1" applyBorder="1" applyAlignment="1" applyProtection="1">
      <alignment horizontal="center"/>
      <protection hidden="1"/>
    </xf>
    <xf numFmtId="171" fontId="21" fillId="0" borderId="3" xfId="24" applyNumberFormat="1" applyFont="1" applyFill="1" applyBorder="1" applyAlignment="1" applyProtection="1">
      <alignment horizontal="center"/>
      <protection hidden="1"/>
    </xf>
    <xf numFmtId="0" fontId="42" fillId="0" borderId="0" xfId="42" applyFont="1" applyAlignment="1">
      <alignment horizontal="center" wrapText="1"/>
    </xf>
    <xf numFmtId="0" fontId="40" fillId="0" borderId="1" xfId="5" applyFont="1" applyBorder="1" applyAlignment="1" applyProtection="1">
      <alignment horizontal="center" vertical="center"/>
      <protection hidden="1"/>
    </xf>
    <xf numFmtId="171" fontId="21" fillId="0" borderId="1" xfId="24" applyNumberFormat="1" applyFont="1" applyFill="1" applyBorder="1" applyAlignment="1" applyProtection="1">
      <alignment horizontal="center"/>
      <protection hidden="1"/>
    </xf>
    <xf numFmtId="0" fontId="33" fillId="0" borderId="0" xfId="24" applyFont="1" applyAlignment="1" applyProtection="1">
      <protection hidden="1"/>
    </xf>
    <xf numFmtId="0" fontId="47" fillId="0" borderId="2" xfId="44" applyFont="1" applyBorder="1" applyAlignment="1">
      <alignment horizontal="center" vertical="center"/>
    </xf>
    <xf numFmtId="0" fontId="47" fillId="0" borderId="12" xfId="44" applyFont="1" applyBorder="1" applyAlignment="1">
      <alignment horizontal="center" vertical="center"/>
    </xf>
    <xf numFmtId="0" fontId="47" fillId="0" borderId="3" xfId="44" applyFont="1" applyBorder="1" applyAlignment="1">
      <alignment horizontal="center" vertical="center"/>
    </xf>
    <xf numFmtId="0" fontId="33" fillId="0" borderId="0" xfId="27" applyFont="1" applyAlignment="1">
      <alignment horizontal="right"/>
    </xf>
    <xf numFmtId="0" fontId="46" fillId="0" borderId="9" xfId="44" applyFont="1" applyBorder="1" applyAlignment="1">
      <alignment horizontal="center" vertical="center"/>
    </xf>
    <xf numFmtId="0" fontId="46" fillId="0" borderId="14" xfId="44" applyFont="1" applyBorder="1" applyAlignment="1">
      <alignment horizontal="center" vertical="center"/>
    </xf>
    <xf numFmtId="0" fontId="23" fillId="0" borderId="9" xfId="17" applyFont="1" applyBorder="1" applyAlignment="1">
      <alignment horizontal="left" vertical="center" wrapText="1"/>
    </xf>
    <xf numFmtId="0" fontId="23" fillId="0" borderId="14" xfId="17" applyFont="1" applyBorder="1" applyAlignment="1">
      <alignment horizontal="left" vertical="center" wrapText="1"/>
    </xf>
    <xf numFmtId="0" fontId="46" fillId="0" borderId="10" xfId="44" applyFont="1" applyBorder="1" applyAlignment="1">
      <alignment horizontal="center" vertical="center"/>
    </xf>
    <xf numFmtId="0" fontId="23" fillId="0" borderId="10" xfId="17" applyFont="1" applyBorder="1" applyAlignment="1">
      <alignment horizontal="left" vertical="center" wrapText="1"/>
    </xf>
    <xf numFmtId="0" fontId="46" fillId="0" borderId="9" xfId="44" applyFont="1" applyFill="1" applyBorder="1" applyAlignment="1">
      <alignment horizontal="center" vertical="center"/>
    </xf>
    <xf numFmtId="0" fontId="46" fillId="0" borderId="10" xfId="44" applyFont="1" applyFill="1" applyBorder="1" applyAlignment="1">
      <alignment horizontal="center" vertical="center"/>
    </xf>
    <xf numFmtId="0" fontId="23" fillId="0" borderId="9" xfId="17" applyFont="1" applyBorder="1" applyAlignment="1">
      <alignment horizontal="center" vertical="center"/>
    </xf>
    <xf numFmtId="0" fontId="23" fillId="0" borderId="10" xfId="17" applyFont="1" applyBorder="1" applyAlignment="1">
      <alignment horizontal="center" vertical="center"/>
    </xf>
    <xf numFmtId="0" fontId="23" fillId="0" borderId="9" xfId="17" applyFont="1" applyBorder="1" applyAlignment="1">
      <alignment horizontal="center" vertical="center" wrapText="1"/>
    </xf>
    <xf numFmtId="0" fontId="23" fillId="0" borderId="10" xfId="17" applyFont="1" applyBorder="1" applyAlignment="1">
      <alignment horizontal="center" vertical="center" wrapText="1"/>
    </xf>
    <xf numFmtId="0" fontId="23" fillId="3" borderId="9" xfId="17" applyFont="1" applyFill="1" applyBorder="1" applyAlignment="1">
      <alignment horizontal="left" vertical="center" wrapText="1"/>
    </xf>
    <xf numFmtId="0" fontId="23" fillId="3" borderId="10" xfId="17" applyFont="1" applyFill="1" applyBorder="1" applyAlignment="1">
      <alignment horizontal="left" vertical="center" wrapText="1"/>
    </xf>
    <xf numFmtId="0" fontId="46" fillId="0" borderId="9" xfId="44" applyFont="1" applyBorder="1" applyAlignment="1">
      <alignment vertical="center" wrapText="1"/>
    </xf>
    <xf numFmtId="0" fontId="46" fillId="0" borderId="10" xfId="44" applyFont="1" applyBorder="1" applyAlignment="1">
      <alignment vertical="center" wrapText="1"/>
    </xf>
    <xf numFmtId="0" fontId="23" fillId="0" borderId="14" xfId="17" applyFont="1" applyBorder="1" applyAlignment="1">
      <alignment horizontal="center" vertical="center" wrapText="1"/>
    </xf>
    <xf numFmtId="0" fontId="23" fillId="3" borderId="14" xfId="17" applyFont="1" applyFill="1" applyBorder="1" applyAlignment="1">
      <alignment horizontal="left" vertical="center" wrapText="1"/>
    </xf>
    <xf numFmtId="0" fontId="23" fillId="0" borderId="9" xfId="17" applyFont="1" applyFill="1" applyBorder="1" applyAlignment="1">
      <alignment horizontal="center" vertical="center" wrapText="1"/>
    </xf>
    <xf numFmtId="0" fontId="23" fillId="0" borderId="10" xfId="17" applyFont="1" applyFill="1" applyBorder="1" applyAlignment="1">
      <alignment horizontal="center" vertical="center" wrapText="1"/>
    </xf>
    <xf numFmtId="0" fontId="23" fillId="0" borderId="9" xfId="17" applyFont="1" applyFill="1" applyBorder="1" applyAlignment="1">
      <alignment horizontal="left" vertical="center" wrapText="1"/>
    </xf>
    <xf numFmtId="0" fontId="23" fillId="0" borderId="10" xfId="17" applyFont="1" applyFill="1" applyBorder="1" applyAlignment="1">
      <alignment horizontal="left" vertical="center" wrapText="1"/>
    </xf>
    <xf numFmtId="0" fontId="44" fillId="0" borderId="0" xfId="17" applyFont="1" applyFill="1" applyBorder="1" applyAlignment="1">
      <alignment horizontal="center" wrapText="1"/>
    </xf>
    <xf numFmtId="164" fontId="23" fillId="0" borderId="9" xfId="17" applyNumberFormat="1" applyFont="1" applyFill="1" applyBorder="1" applyAlignment="1">
      <alignment horizontal="center" vertical="center" wrapText="1"/>
    </xf>
    <xf numFmtId="164" fontId="23" fillId="0" borderId="10" xfId="17" applyNumberFormat="1" applyFont="1" applyFill="1" applyBorder="1" applyAlignment="1">
      <alignment horizontal="center" vertical="center" wrapText="1"/>
    </xf>
    <xf numFmtId="0" fontId="33" fillId="0" borderId="0" xfId="27" applyFont="1" applyAlignment="1">
      <alignment horizontal="right" vertical="center"/>
    </xf>
    <xf numFmtId="172" fontId="23" fillId="0" borderId="9" xfId="17" applyNumberFormat="1" applyFont="1" applyFill="1" applyBorder="1" applyAlignment="1">
      <alignment horizontal="center" vertical="center" wrapText="1"/>
    </xf>
    <xf numFmtId="172" fontId="23" fillId="0" borderId="10" xfId="17" applyNumberFormat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1" fillId="0" borderId="9" xfId="41" applyFont="1" applyBorder="1" applyAlignment="1">
      <alignment horizontal="center" vertical="center" wrapText="1"/>
    </xf>
    <xf numFmtId="0" fontId="21" fillId="0" borderId="10" xfId="41" applyFont="1" applyBorder="1" applyAlignment="1">
      <alignment horizontal="center" vertical="center" wrapText="1"/>
    </xf>
    <xf numFmtId="0" fontId="21" fillId="0" borderId="2" xfId="41" applyFont="1" applyBorder="1" applyAlignment="1">
      <alignment horizontal="center" vertical="center" wrapText="1"/>
    </xf>
    <xf numFmtId="0" fontId="21" fillId="0" borderId="12" xfId="41" applyFont="1" applyBorder="1" applyAlignment="1">
      <alignment horizontal="center" vertical="center" wrapText="1"/>
    </xf>
    <xf numFmtId="0" fontId="21" fillId="0" borderId="3" xfId="41" applyFont="1" applyBorder="1" applyAlignment="1">
      <alignment horizontal="center" vertical="center" wrapText="1"/>
    </xf>
    <xf numFmtId="0" fontId="33" fillId="0" borderId="0" xfId="24" applyFont="1" applyAlignment="1">
      <alignment horizontal="right"/>
    </xf>
    <xf numFmtId="0" fontId="42" fillId="0" borderId="0" xfId="1" applyFont="1" applyFill="1" applyAlignment="1">
      <alignment horizontal="center" wrapText="1"/>
    </xf>
    <xf numFmtId="0" fontId="52" fillId="0" borderId="0" xfId="1" applyFont="1" applyAlignment="1">
      <alignment wrapText="1"/>
    </xf>
    <xf numFmtId="0" fontId="42" fillId="0" borderId="0" xfId="26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23" fillId="0" borderId="15" xfId="26" applyFont="1" applyBorder="1" applyAlignment="1">
      <alignment horizontal="right"/>
    </xf>
    <xf numFmtId="0" fontId="23" fillId="0" borderId="0" xfId="26" applyFont="1" applyBorder="1" applyAlignment="1">
      <alignment horizontal="right"/>
    </xf>
    <xf numFmtId="0" fontId="60" fillId="0" borderId="1" xfId="1" applyFont="1" applyBorder="1" applyAlignment="1">
      <alignment horizontal="center" vertical="center"/>
    </xf>
    <xf numFmtId="172" fontId="45" fillId="0" borderId="1" xfId="41" applyNumberFormat="1" applyFont="1" applyBorder="1" applyAlignment="1">
      <alignment horizontal="center" vertical="center" wrapText="1"/>
    </xf>
    <xf numFmtId="172" fontId="45" fillId="0" borderId="1" xfId="1" applyNumberFormat="1" applyFont="1" applyBorder="1" applyAlignment="1">
      <alignment horizontal="center"/>
    </xf>
    <xf numFmtId="172" fontId="60" fillId="0" borderId="1" xfId="46" applyNumberFormat="1" applyFont="1" applyBorder="1" applyAlignment="1">
      <alignment horizontal="center"/>
    </xf>
    <xf numFmtId="0" fontId="60" fillId="0" borderId="1" xfId="1" applyFont="1" applyBorder="1"/>
    <xf numFmtId="0" fontId="42" fillId="0" borderId="1" xfId="1" applyFont="1" applyBorder="1" applyAlignment="1">
      <alignment horizontal="center" vertical="center" wrapText="1"/>
    </xf>
    <xf numFmtId="172" fontId="42" fillId="0" borderId="1" xfId="1" applyNumberFormat="1" applyFont="1" applyBorder="1" applyAlignment="1">
      <alignment horizontal="center" vertical="center" wrapText="1"/>
    </xf>
    <xf numFmtId="0" fontId="21" fillId="0" borderId="19" xfId="26" applyFont="1" applyBorder="1" applyAlignment="1">
      <alignment vertical="center" wrapText="1"/>
    </xf>
    <xf numFmtId="0" fontId="21" fillId="0" borderId="19" xfId="26" applyFont="1" applyBorder="1" applyAlignment="1">
      <alignment horizontal="center" vertical="center"/>
    </xf>
    <xf numFmtId="164" fontId="21" fillId="0" borderId="19" xfId="26" applyNumberFormat="1" applyFont="1" applyBorder="1" applyAlignment="1">
      <alignment horizontal="center" vertical="center"/>
    </xf>
    <xf numFmtId="0" fontId="26" fillId="0" borderId="9" xfId="26" applyFont="1" applyBorder="1" applyAlignment="1">
      <alignment horizontal="center" vertical="center" wrapText="1"/>
    </xf>
    <xf numFmtId="0" fontId="26" fillId="0" borderId="10" xfId="26" applyFont="1" applyBorder="1" applyAlignment="1">
      <alignment horizontal="center" vertical="center" wrapText="1"/>
    </xf>
    <xf numFmtId="0" fontId="21" fillId="0" borderId="9" xfId="26" applyFont="1" applyBorder="1" applyAlignment="1">
      <alignment horizontal="center" vertical="center" wrapText="1"/>
    </xf>
    <xf numFmtId="0" fontId="21" fillId="0" borderId="10" xfId="26" applyFont="1" applyBorder="1" applyAlignment="1">
      <alignment horizontal="center" vertical="center" wrapText="1"/>
    </xf>
  </cellXfs>
  <cellStyles count="47">
    <cellStyle name="Excel Built-in Обычный 10" xfId="26"/>
    <cellStyle name="Гиперссылка" xfId="23" builtinId="8"/>
    <cellStyle name="Обычный" xfId="0" builtinId="0"/>
    <cellStyle name="Обычный 10" xfId="1"/>
    <cellStyle name="Обычный 11" xfId="2"/>
    <cellStyle name="Обычный 2" xfId="3"/>
    <cellStyle name="Обычный 2 10" xfId="4"/>
    <cellStyle name="Обычный 2 10 2" xfId="27"/>
    <cellStyle name="Обычный 2 11" xfId="24"/>
    <cellStyle name="Обычный 2 11 2" xfId="5"/>
    <cellStyle name="Обычный 2 11 3" xfId="42"/>
    <cellStyle name="Обычный 2 12" xfId="28"/>
    <cellStyle name="Обычный 2 12 2" xfId="29"/>
    <cellStyle name="Обычный 2 12 3" xfId="30"/>
    <cellStyle name="Обычный 2 12 3 2" xfId="31"/>
    <cellStyle name="Обычный 2 12 3 2 2" xfId="32"/>
    <cellStyle name="Обычный 2 13" xfId="33"/>
    <cellStyle name="Обычный 2 14" xfId="34"/>
    <cellStyle name="Обычный 2 14 2" xfId="35"/>
    <cellStyle name="Обычный 2 14 3" xfId="36"/>
    <cellStyle name="Обычный 2 15" xfId="37"/>
    <cellStyle name="Обычный 2 16" xfId="38"/>
    <cellStyle name="Обычный 2 17" xfId="39"/>
    <cellStyle name="Обычный 2 2" xfId="6"/>
    <cellStyle name="Обычный 2 3" xfId="7"/>
    <cellStyle name="Обычный 2 4" xfId="8"/>
    <cellStyle name="Обычный 2 5" xfId="9"/>
    <cellStyle name="Обычный 2 6" xfId="10"/>
    <cellStyle name="Обычный 2 7" xfId="11"/>
    <cellStyle name="Обычный 2 8" xfId="12"/>
    <cellStyle name="Обычный 2 9" xfId="13"/>
    <cellStyle name="Обычный 3" xfId="14"/>
    <cellStyle name="Обычный 4" xfId="15"/>
    <cellStyle name="Обычный 4 2" xfId="44"/>
    <cellStyle name="Обычный 4 3" xfId="46"/>
    <cellStyle name="Обычный 5" xfId="40"/>
    <cellStyle name="Обычный 6" xfId="43"/>
    <cellStyle name="Обычный 8" xfId="16"/>
    <cellStyle name="Обычный 9" xfId="17"/>
    <cellStyle name="Обычный_tmp" xfId="25"/>
    <cellStyle name="Обычный_доходы изменения КБК" xfId="18"/>
    <cellStyle name="Обычный_Лист1" xfId="41"/>
    <cellStyle name="Обычный_Лист1 2" xfId="19"/>
    <cellStyle name="Обычный_Лист1 3" xfId="20"/>
    <cellStyle name="Стиль 1" xfId="21"/>
    <cellStyle name="Стиль 1 2" xfId="22"/>
    <cellStyle name="Финансовый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7</xdr:row>
      <xdr:rowOff>0</xdr:rowOff>
    </xdr:from>
    <xdr:to>
      <xdr:col>2</xdr:col>
      <xdr:colOff>400050</xdr:colOff>
      <xdr:row>7</xdr:row>
      <xdr:rowOff>238125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819650" y="1133475"/>
          <a:ext cx="1800225" cy="123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0</xdr:row>
      <xdr:rowOff>38100</xdr:rowOff>
    </xdr:from>
    <xdr:to>
      <xdr:col>3</xdr:col>
      <xdr:colOff>19049</xdr:colOff>
      <xdr:row>8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629025" y="38100"/>
          <a:ext cx="2695574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2018 и 2019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137160</xdr:colOff>
      <xdr:row>0</xdr:row>
      <xdr:rowOff>0</xdr:rowOff>
    </xdr:from>
    <xdr:to>
      <xdr:col>6</xdr:col>
      <xdr:colOff>708660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356860" y="0"/>
          <a:ext cx="278130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10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№_______ 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358141</xdr:colOff>
      <xdr:row>0</xdr:row>
      <xdr:rowOff>7620</xdr:rowOff>
    </xdr:from>
    <xdr:to>
      <xdr:col>7</xdr:col>
      <xdr:colOff>563881</xdr:colOff>
      <xdr:row>5</xdr:row>
      <xdr:rowOff>142875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98721" y="7620"/>
          <a:ext cx="3101340" cy="112585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11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№_______ 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4175760</xdr:colOff>
      <xdr:row>0</xdr:row>
      <xdr:rowOff>0</xdr:rowOff>
    </xdr:from>
    <xdr:to>
      <xdr:col>3</xdr:col>
      <xdr:colOff>701040</xdr:colOff>
      <xdr:row>5</xdr:row>
      <xdr:rowOff>167640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7220" y="0"/>
          <a:ext cx="2796540" cy="10820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12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______________  № 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0</xdr:row>
      <xdr:rowOff>0</xdr:rowOff>
    </xdr:from>
    <xdr:to>
      <xdr:col>4</xdr:col>
      <xdr:colOff>601980</xdr:colOff>
      <xdr:row>5</xdr:row>
      <xdr:rowOff>167640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579620" y="0"/>
          <a:ext cx="2819400" cy="10820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______________  № 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411480</xdr:colOff>
      <xdr:row>0</xdr:row>
      <xdr:rowOff>0</xdr:rowOff>
    </xdr:from>
    <xdr:to>
      <xdr:col>4</xdr:col>
      <xdr:colOff>1051560</xdr:colOff>
      <xdr:row>6</xdr:row>
      <xdr:rowOff>83820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02330" y="0"/>
          <a:ext cx="2926080" cy="12268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2017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2018 и 2019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1122892</xdr:colOff>
      <xdr:row>0</xdr:row>
      <xdr:rowOff>33866</xdr:rowOff>
    </xdr:from>
    <xdr:to>
      <xdr:col>4</xdr:col>
      <xdr:colOff>1557030</xdr:colOff>
      <xdr:row>5</xdr:row>
      <xdr:rowOff>171235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23592" y="33866"/>
          <a:ext cx="3245918" cy="112796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2017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2018 и 2019годов"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78980" y="0"/>
          <a:ext cx="335280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2017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2018 и 2019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6</xdr:row>
      <xdr:rowOff>0</xdr:rowOff>
    </xdr:from>
    <xdr:to>
      <xdr:col>2</xdr:col>
      <xdr:colOff>0</xdr:colOff>
      <xdr:row>6</xdr:row>
      <xdr:rowOff>238125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4772025" y="971550"/>
          <a:ext cx="1514475" cy="238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824865</xdr:colOff>
      <xdr:row>0</xdr:row>
      <xdr:rowOff>5715</xdr:rowOff>
    </xdr:from>
    <xdr:to>
      <xdr:col>3</xdr:col>
      <xdr:colOff>994435</xdr:colOff>
      <xdr:row>6</xdr:row>
      <xdr:rowOff>148590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18660" y="5715"/>
          <a:ext cx="3017520" cy="11487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2017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2018 и 2019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1939291</xdr:colOff>
      <xdr:row>0</xdr:row>
      <xdr:rowOff>40005</xdr:rowOff>
    </xdr:from>
    <xdr:to>
      <xdr:col>4</xdr:col>
      <xdr:colOff>5650</xdr:colOff>
      <xdr:row>5</xdr:row>
      <xdr:rowOff>316230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23461" y="40005"/>
          <a:ext cx="2886010" cy="1114425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2017 год и на плановый период 2018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2019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______________ №_____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1113213</xdr:colOff>
      <xdr:row>0</xdr:row>
      <xdr:rowOff>1</xdr:rowOff>
    </xdr:from>
    <xdr:to>
      <xdr:col>3</xdr:col>
      <xdr:colOff>2563930</xdr:colOff>
      <xdr:row>4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83973" y="161926"/>
          <a:ext cx="3456709" cy="85465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510887</xdr:colOff>
      <xdr:row>0</xdr:row>
      <xdr:rowOff>0</xdr:rowOff>
    </xdr:from>
    <xdr:to>
      <xdr:col>3</xdr:col>
      <xdr:colOff>3247159</xdr:colOff>
      <xdr:row>5</xdr:row>
      <xdr:rowOff>68407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7137" y="0"/>
          <a:ext cx="2736272" cy="111615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2017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2018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2019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______________ №_____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0</xdr:rowOff>
    </xdr:from>
    <xdr:to>
      <xdr:col>2</xdr:col>
      <xdr:colOff>2869622</xdr:colOff>
      <xdr:row>5</xdr:row>
      <xdr:rowOff>163657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38650" y="0"/>
          <a:ext cx="2736272" cy="111615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5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2017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2018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2019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______________ №_____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55820" y="0"/>
          <a:ext cx="3009900" cy="10058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от____________________№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0</xdr:rowOff>
    </xdr:from>
    <xdr:to>
      <xdr:col>7</xdr:col>
      <xdr:colOff>0</xdr:colOff>
      <xdr:row>6</xdr:row>
      <xdr:rowOff>22860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65420" y="0"/>
          <a:ext cx="280416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___________________ №_________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5082540</xdr:colOff>
      <xdr:row>0</xdr:row>
      <xdr:rowOff>0</xdr:rowOff>
    </xdr:from>
    <xdr:to>
      <xdr:col>6</xdr:col>
      <xdr:colOff>0</xdr:colOff>
      <xdr:row>6</xdr:row>
      <xdr:rowOff>30480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82540" y="0"/>
          <a:ext cx="2583180" cy="10363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от____________________№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5455920</xdr:colOff>
      <xdr:row>0</xdr:row>
      <xdr:rowOff>0</xdr:rowOff>
    </xdr:from>
    <xdr:to>
      <xdr:col>7</xdr:col>
      <xdr:colOff>0</xdr:colOff>
      <xdr:row>6</xdr:row>
      <xdr:rowOff>85531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55920" y="0"/>
          <a:ext cx="2682240" cy="109137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___________________ №_________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90" zoomScaleNormal="90" workbookViewId="0">
      <selection activeCell="F8" sqref="F8"/>
    </sheetView>
  </sheetViews>
  <sheetFormatPr defaultColWidth="9.140625" defaultRowHeight="12.75"/>
  <cols>
    <col min="1" max="1" width="3.28515625" style="17" customWidth="1"/>
    <col min="2" max="2" width="77" style="17" customWidth="1"/>
    <col min="3" max="6" width="23.85546875" style="17" customWidth="1"/>
    <col min="7" max="16384" width="9.140625" style="17"/>
  </cols>
  <sheetData>
    <row r="1" spans="1:6" ht="26.25" customHeight="1">
      <c r="A1" s="378" t="s">
        <v>99</v>
      </c>
      <c r="B1" s="378"/>
      <c r="C1" s="378"/>
      <c r="D1" s="378"/>
      <c r="E1" s="378"/>
      <c r="F1" s="378"/>
    </row>
    <row r="2" spans="1:6">
      <c r="A2" s="18" t="s">
        <v>100</v>
      </c>
    </row>
    <row r="3" spans="1:6" s="20" customFormat="1">
      <c r="A3" s="19" t="s">
        <v>101</v>
      </c>
      <c r="B3" s="19" t="s">
        <v>0</v>
      </c>
      <c r="C3" s="19" t="s">
        <v>102</v>
      </c>
      <c r="D3" s="19" t="s">
        <v>103</v>
      </c>
      <c r="E3" s="19" t="s">
        <v>104</v>
      </c>
      <c r="F3" s="19" t="s">
        <v>105</v>
      </c>
    </row>
    <row r="4" spans="1:6">
      <c r="A4" s="21">
        <v>1</v>
      </c>
      <c r="B4" s="22" t="s">
        <v>106</v>
      </c>
      <c r="C4" s="23"/>
      <c r="D4" s="24"/>
      <c r="E4" s="25"/>
      <c r="F4" s="22"/>
    </row>
    <row r="5" spans="1:6">
      <c r="A5" s="21">
        <v>2</v>
      </c>
      <c r="B5" s="22" t="s">
        <v>107</v>
      </c>
      <c r="C5" s="23" t="s">
        <v>108</v>
      </c>
      <c r="D5" s="24">
        <v>40197</v>
      </c>
      <c r="E5" s="25">
        <v>0.01</v>
      </c>
      <c r="F5" s="22" t="s">
        <v>109</v>
      </c>
    </row>
    <row r="6" spans="1:6" ht="25.5">
      <c r="A6" s="21">
        <v>3</v>
      </c>
      <c r="B6" s="22" t="s">
        <v>110</v>
      </c>
      <c r="C6" s="23" t="s">
        <v>108</v>
      </c>
      <c r="D6" s="24">
        <v>40197</v>
      </c>
      <c r="E6" s="25">
        <v>0.1</v>
      </c>
      <c r="F6" s="22" t="s">
        <v>109</v>
      </c>
    </row>
    <row r="7" spans="1:6" ht="25.5">
      <c r="A7" s="21">
        <v>4</v>
      </c>
      <c r="B7" s="22" t="s">
        <v>111</v>
      </c>
      <c r="C7" s="23" t="s">
        <v>108</v>
      </c>
      <c r="D7" s="24">
        <v>40197</v>
      </c>
      <c r="E7" s="26">
        <v>1884.99</v>
      </c>
      <c r="F7" s="22" t="s">
        <v>109</v>
      </c>
    </row>
    <row r="8" spans="1:6" s="18" customFormat="1">
      <c r="A8" s="27"/>
      <c r="B8" s="27" t="s">
        <v>112</v>
      </c>
      <c r="C8" s="27"/>
      <c r="D8" s="27"/>
      <c r="E8" s="28">
        <f>SUM(E4:E7)</f>
        <v>1885.1</v>
      </c>
      <c r="F8" s="27"/>
    </row>
    <row r="12" spans="1:6">
      <c r="A12" s="17" t="s">
        <v>113</v>
      </c>
      <c r="F12" s="17" t="s">
        <v>114</v>
      </c>
    </row>
  </sheetData>
  <mergeCells count="1"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F470"/>
  <sheetViews>
    <sheetView showGridLines="0" workbookViewId="0">
      <selection activeCell="C471" sqref="C471"/>
    </sheetView>
  </sheetViews>
  <sheetFormatPr defaultColWidth="9.140625" defaultRowHeight="15.75"/>
  <cols>
    <col min="1" max="1" width="83.7109375" style="217" customWidth="1"/>
    <col min="2" max="2" width="7.7109375" style="236" customWidth="1"/>
    <col min="3" max="3" width="10.42578125" style="236" customWidth="1"/>
    <col min="4" max="4" width="13.140625" style="236" hidden="1" customWidth="1"/>
    <col min="5" max="5" width="9.140625" style="236" hidden="1" customWidth="1"/>
    <col min="6" max="6" width="17.7109375" style="217" customWidth="1"/>
    <col min="7" max="16384" width="9.140625" style="217"/>
  </cols>
  <sheetData>
    <row r="1" spans="1:6" s="212" customFormat="1" ht="12.75">
      <c r="B1" s="213"/>
      <c r="C1" s="213"/>
      <c r="D1" s="213"/>
      <c r="E1" s="213"/>
    </row>
    <row r="2" spans="1:6" s="212" customFormat="1" ht="12.75">
      <c r="B2" s="213"/>
      <c r="C2" s="213"/>
      <c r="D2" s="213"/>
      <c r="E2" s="213"/>
    </row>
    <row r="3" spans="1:6" s="212" customFormat="1" ht="12.75">
      <c r="B3" s="213"/>
      <c r="C3" s="213"/>
      <c r="D3" s="213"/>
      <c r="E3" s="213"/>
    </row>
    <row r="4" spans="1:6" s="212" customFormat="1" ht="12.75">
      <c r="B4" s="213"/>
      <c r="C4" s="213"/>
      <c r="D4" s="213"/>
      <c r="E4" s="213"/>
    </row>
    <row r="5" spans="1:6" s="212" customFormat="1" ht="12.75">
      <c r="B5" s="213"/>
      <c r="C5" s="213"/>
      <c r="D5" s="213"/>
      <c r="E5" s="213"/>
    </row>
    <row r="6" spans="1:6" s="212" customFormat="1" ht="12.75">
      <c r="B6" s="213"/>
      <c r="C6" s="213"/>
      <c r="D6" s="213"/>
      <c r="E6" s="213"/>
    </row>
    <row r="7" spans="1:6" s="212" customFormat="1" ht="12.75">
      <c r="B7" s="213"/>
      <c r="C7" s="213"/>
      <c r="D7" s="213"/>
      <c r="E7" s="213"/>
    </row>
    <row r="8" spans="1:6" s="212" customFormat="1" ht="0.6" customHeight="1">
      <c r="B8" s="213"/>
      <c r="C8" s="213"/>
      <c r="D8" s="213"/>
      <c r="E8" s="213"/>
    </row>
    <row r="9" spans="1:6" s="212" customFormat="1" ht="40.9" customHeight="1">
      <c r="A9" s="439" t="s">
        <v>784</v>
      </c>
      <c r="B9" s="439"/>
      <c r="C9" s="439"/>
      <c r="D9" s="439"/>
      <c r="E9" s="439"/>
      <c r="F9" s="439"/>
    </row>
    <row r="10" spans="1:6" ht="16.5" customHeight="1">
      <c r="A10" s="214"/>
      <c r="B10" s="215"/>
      <c r="C10" s="215"/>
      <c r="D10" s="215"/>
      <c r="E10" s="215"/>
      <c r="F10" s="216"/>
    </row>
    <row r="11" spans="1:6">
      <c r="A11" s="440" t="s">
        <v>371</v>
      </c>
      <c r="B11" s="441" t="s">
        <v>372</v>
      </c>
      <c r="C11" s="441"/>
      <c r="D11" s="441"/>
      <c r="E11" s="441"/>
      <c r="F11" s="440" t="s">
        <v>373</v>
      </c>
    </row>
    <row r="12" spans="1:6" ht="17.45" customHeight="1">
      <c r="A12" s="440"/>
      <c r="B12" s="218" t="s">
        <v>374</v>
      </c>
      <c r="C12" s="218" t="s">
        <v>375</v>
      </c>
      <c r="D12" s="218" t="s">
        <v>376</v>
      </c>
      <c r="E12" s="218" t="s">
        <v>377</v>
      </c>
      <c r="F12" s="440"/>
    </row>
    <row r="13" spans="1:6">
      <c r="A13" s="219">
        <v>1</v>
      </c>
      <c r="B13" s="219">
        <v>2</v>
      </c>
      <c r="C13" s="219">
        <v>3</v>
      </c>
      <c r="D13" s="219">
        <v>4</v>
      </c>
      <c r="E13" s="219">
        <v>5</v>
      </c>
      <c r="F13" s="219">
        <v>4</v>
      </c>
    </row>
    <row r="14" spans="1:6" s="225" customFormat="1">
      <c r="A14" s="220" t="s">
        <v>378</v>
      </c>
      <c r="B14" s="221">
        <v>1</v>
      </c>
      <c r="C14" s="221">
        <v>0</v>
      </c>
      <c r="D14" s="222" t="s">
        <v>379</v>
      </c>
      <c r="E14" s="223" t="s">
        <v>379</v>
      </c>
      <c r="F14" s="224">
        <v>55344.9</v>
      </c>
    </row>
    <row r="15" spans="1:6" ht="31.5">
      <c r="A15" s="226" t="s">
        <v>380</v>
      </c>
      <c r="B15" s="227">
        <v>1</v>
      </c>
      <c r="C15" s="227">
        <v>2</v>
      </c>
      <c r="D15" s="228" t="s">
        <v>379</v>
      </c>
      <c r="E15" s="229" t="s">
        <v>379</v>
      </c>
      <c r="F15" s="230">
        <v>1602.9</v>
      </c>
    </row>
    <row r="16" spans="1:6" ht="31.5" hidden="1">
      <c r="A16" s="226" t="s">
        <v>381</v>
      </c>
      <c r="B16" s="227">
        <v>1</v>
      </c>
      <c r="C16" s="227">
        <v>2</v>
      </c>
      <c r="D16" s="228" t="s">
        <v>382</v>
      </c>
      <c r="E16" s="229" t="s">
        <v>379</v>
      </c>
      <c r="F16" s="230">
        <v>1602.9</v>
      </c>
    </row>
    <row r="17" spans="1:6" hidden="1">
      <c r="A17" s="226" t="s">
        <v>383</v>
      </c>
      <c r="B17" s="227">
        <v>1</v>
      </c>
      <c r="C17" s="227">
        <v>2</v>
      </c>
      <c r="D17" s="228" t="s">
        <v>384</v>
      </c>
      <c r="E17" s="229" t="s">
        <v>379</v>
      </c>
      <c r="F17" s="230">
        <v>1602.9</v>
      </c>
    </row>
    <row r="18" spans="1:6" hidden="1">
      <c r="A18" s="226" t="s">
        <v>385</v>
      </c>
      <c r="B18" s="227">
        <v>1</v>
      </c>
      <c r="C18" s="227">
        <v>2</v>
      </c>
      <c r="D18" s="228" t="s">
        <v>386</v>
      </c>
      <c r="E18" s="229" t="s">
        <v>379</v>
      </c>
      <c r="F18" s="230">
        <v>1602.9</v>
      </c>
    </row>
    <row r="19" spans="1:6" ht="46.9" hidden="1" customHeight="1">
      <c r="A19" s="226" t="s">
        <v>387</v>
      </c>
      <c r="B19" s="227">
        <v>1</v>
      </c>
      <c r="C19" s="227">
        <v>2</v>
      </c>
      <c r="D19" s="228" t="s">
        <v>386</v>
      </c>
      <c r="E19" s="229" t="s">
        <v>230</v>
      </c>
      <c r="F19" s="230">
        <v>1602.9</v>
      </c>
    </row>
    <row r="20" spans="1:6" ht="47.25">
      <c r="A20" s="226" t="s">
        <v>388</v>
      </c>
      <c r="B20" s="227">
        <v>1</v>
      </c>
      <c r="C20" s="227">
        <v>3</v>
      </c>
      <c r="D20" s="228" t="s">
        <v>379</v>
      </c>
      <c r="E20" s="229" t="s">
        <v>379</v>
      </c>
      <c r="F20" s="230">
        <v>866.5</v>
      </c>
    </row>
    <row r="21" spans="1:6" ht="31.5" hidden="1">
      <c r="A21" s="226" t="s">
        <v>381</v>
      </c>
      <c r="B21" s="227">
        <v>1</v>
      </c>
      <c r="C21" s="227">
        <v>3</v>
      </c>
      <c r="D21" s="228" t="s">
        <v>382</v>
      </c>
      <c r="E21" s="229" t="s">
        <v>379</v>
      </c>
      <c r="F21" s="230">
        <v>866.5</v>
      </c>
    </row>
    <row r="22" spans="1:6" hidden="1">
      <c r="A22" s="226" t="s">
        <v>389</v>
      </c>
      <c r="B22" s="227">
        <v>1</v>
      </c>
      <c r="C22" s="227">
        <v>3</v>
      </c>
      <c r="D22" s="228" t="s">
        <v>390</v>
      </c>
      <c r="E22" s="229" t="s">
        <v>379</v>
      </c>
      <c r="F22" s="230">
        <v>236.5</v>
      </c>
    </row>
    <row r="23" spans="1:6" hidden="1">
      <c r="A23" s="226" t="s">
        <v>385</v>
      </c>
      <c r="B23" s="227">
        <v>1</v>
      </c>
      <c r="C23" s="227">
        <v>3</v>
      </c>
      <c r="D23" s="228" t="s">
        <v>391</v>
      </c>
      <c r="E23" s="229" t="s">
        <v>379</v>
      </c>
      <c r="F23" s="230">
        <v>236.5</v>
      </c>
    </row>
    <row r="24" spans="1:6" ht="46.9" hidden="1" customHeight="1">
      <c r="A24" s="226" t="s">
        <v>387</v>
      </c>
      <c r="B24" s="227">
        <v>1</v>
      </c>
      <c r="C24" s="227">
        <v>3</v>
      </c>
      <c r="D24" s="228" t="s">
        <v>391</v>
      </c>
      <c r="E24" s="229" t="s">
        <v>230</v>
      </c>
      <c r="F24" s="230">
        <v>231.6</v>
      </c>
    </row>
    <row r="25" spans="1:6" hidden="1">
      <c r="A25" s="226" t="s">
        <v>392</v>
      </c>
      <c r="B25" s="227">
        <v>1</v>
      </c>
      <c r="C25" s="227">
        <v>3</v>
      </c>
      <c r="D25" s="228" t="s">
        <v>391</v>
      </c>
      <c r="E25" s="229" t="s">
        <v>393</v>
      </c>
      <c r="F25" s="230">
        <v>4.9000000000000004</v>
      </c>
    </row>
    <row r="26" spans="1:6" hidden="1">
      <c r="A26" s="226" t="s">
        <v>394</v>
      </c>
      <c r="B26" s="227">
        <v>1</v>
      </c>
      <c r="C26" s="227">
        <v>3</v>
      </c>
      <c r="D26" s="228" t="s">
        <v>395</v>
      </c>
      <c r="E26" s="229" t="s">
        <v>379</v>
      </c>
      <c r="F26" s="230">
        <v>630</v>
      </c>
    </row>
    <row r="27" spans="1:6" hidden="1">
      <c r="A27" s="226" t="s">
        <v>385</v>
      </c>
      <c r="B27" s="227">
        <v>1</v>
      </c>
      <c r="C27" s="227">
        <v>3</v>
      </c>
      <c r="D27" s="228" t="s">
        <v>396</v>
      </c>
      <c r="E27" s="229" t="s">
        <v>379</v>
      </c>
      <c r="F27" s="230">
        <v>630</v>
      </c>
    </row>
    <row r="28" spans="1:6" ht="46.9" hidden="1" customHeight="1">
      <c r="A28" s="226" t="s">
        <v>387</v>
      </c>
      <c r="B28" s="227">
        <v>1</v>
      </c>
      <c r="C28" s="227">
        <v>3</v>
      </c>
      <c r="D28" s="228" t="s">
        <v>396</v>
      </c>
      <c r="E28" s="229" t="s">
        <v>230</v>
      </c>
      <c r="F28" s="230">
        <v>630</v>
      </c>
    </row>
    <row r="29" spans="1:6" ht="47.25">
      <c r="A29" s="226" t="s">
        <v>397</v>
      </c>
      <c r="B29" s="227">
        <v>1</v>
      </c>
      <c r="C29" s="227">
        <v>4</v>
      </c>
      <c r="D29" s="228" t="s">
        <v>379</v>
      </c>
      <c r="E29" s="229" t="s">
        <v>379</v>
      </c>
      <c r="F29" s="230">
        <v>18143.900000000001</v>
      </c>
    </row>
    <row r="30" spans="1:6" ht="31.5" hidden="1">
      <c r="A30" s="226" t="s">
        <v>381</v>
      </c>
      <c r="B30" s="227">
        <v>1</v>
      </c>
      <c r="C30" s="227">
        <v>4</v>
      </c>
      <c r="D30" s="228" t="s">
        <v>382</v>
      </c>
      <c r="E30" s="229" t="s">
        <v>379</v>
      </c>
      <c r="F30" s="230">
        <v>18141.5</v>
      </c>
    </row>
    <row r="31" spans="1:6" hidden="1">
      <c r="A31" s="226" t="s">
        <v>389</v>
      </c>
      <c r="B31" s="227">
        <v>1</v>
      </c>
      <c r="C31" s="227">
        <v>4</v>
      </c>
      <c r="D31" s="228" t="s">
        <v>390</v>
      </c>
      <c r="E31" s="229" t="s">
        <v>379</v>
      </c>
      <c r="F31" s="230">
        <v>18141.5</v>
      </c>
    </row>
    <row r="32" spans="1:6" hidden="1">
      <c r="A32" s="226" t="s">
        <v>385</v>
      </c>
      <c r="B32" s="227">
        <v>1</v>
      </c>
      <c r="C32" s="227">
        <v>4</v>
      </c>
      <c r="D32" s="228" t="s">
        <v>391</v>
      </c>
      <c r="E32" s="229" t="s">
        <v>379</v>
      </c>
      <c r="F32" s="230">
        <v>11641.5</v>
      </c>
    </row>
    <row r="33" spans="1:6" ht="46.9" hidden="1" customHeight="1">
      <c r="A33" s="226" t="s">
        <v>387</v>
      </c>
      <c r="B33" s="227">
        <v>1</v>
      </c>
      <c r="C33" s="227">
        <v>4</v>
      </c>
      <c r="D33" s="228" t="s">
        <v>391</v>
      </c>
      <c r="E33" s="229" t="s">
        <v>230</v>
      </c>
      <c r="F33" s="230">
        <v>9436.7999999999993</v>
      </c>
    </row>
    <row r="34" spans="1:6" hidden="1">
      <c r="A34" s="226" t="s">
        <v>392</v>
      </c>
      <c r="B34" s="227">
        <v>1</v>
      </c>
      <c r="C34" s="227">
        <v>4</v>
      </c>
      <c r="D34" s="228" t="s">
        <v>391</v>
      </c>
      <c r="E34" s="229" t="s">
        <v>393</v>
      </c>
      <c r="F34" s="230">
        <v>2193.3000000000002</v>
      </c>
    </row>
    <row r="35" spans="1:6" hidden="1">
      <c r="A35" s="226" t="s">
        <v>398</v>
      </c>
      <c r="B35" s="227">
        <v>1</v>
      </c>
      <c r="C35" s="227">
        <v>4</v>
      </c>
      <c r="D35" s="228" t="s">
        <v>391</v>
      </c>
      <c r="E35" s="229" t="s">
        <v>399</v>
      </c>
      <c r="F35" s="230">
        <v>11.4</v>
      </c>
    </row>
    <row r="36" spans="1:6" ht="31.5" hidden="1">
      <c r="A36" s="226" t="s">
        <v>400</v>
      </c>
      <c r="B36" s="227">
        <v>1</v>
      </c>
      <c r="C36" s="227">
        <v>4</v>
      </c>
      <c r="D36" s="228" t="s">
        <v>401</v>
      </c>
      <c r="E36" s="229" t="s">
        <v>379</v>
      </c>
      <c r="F36" s="230">
        <v>6500</v>
      </c>
    </row>
    <row r="37" spans="1:6" ht="46.9" hidden="1" customHeight="1">
      <c r="A37" s="226" t="s">
        <v>387</v>
      </c>
      <c r="B37" s="227">
        <v>1</v>
      </c>
      <c r="C37" s="227">
        <v>4</v>
      </c>
      <c r="D37" s="228" t="s">
        <v>401</v>
      </c>
      <c r="E37" s="229" t="s">
        <v>230</v>
      </c>
      <c r="F37" s="230">
        <v>6500</v>
      </c>
    </row>
    <row r="38" spans="1:6" ht="47.25" hidden="1">
      <c r="A38" s="226" t="s">
        <v>402</v>
      </c>
      <c r="B38" s="227">
        <v>1</v>
      </c>
      <c r="C38" s="227">
        <v>4</v>
      </c>
      <c r="D38" s="228" t="s">
        <v>403</v>
      </c>
      <c r="E38" s="229" t="s">
        <v>379</v>
      </c>
      <c r="F38" s="230">
        <v>2.4</v>
      </c>
    </row>
    <row r="39" spans="1:6" ht="63" hidden="1">
      <c r="A39" s="226" t="s">
        <v>404</v>
      </c>
      <c r="B39" s="227">
        <v>1</v>
      </c>
      <c r="C39" s="227">
        <v>4</v>
      </c>
      <c r="D39" s="228" t="s">
        <v>405</v>
      </c>
      <c r="E39" s="229" t="s">
        <v>379</v>
      </c>
      <c r="F39" s="230">
        <v>2.4</v>
      </c>
    </row>
    <row r="40" spans="1:6" ht="47.25" hidden="1">
      <c r="A40" s="226" t="s">
        <v>406</v>
      </c>
      <c r="B40" s="227">
        <v>1</v>
      </c>
      <c r="C40" s="227">
        <v>4</v>
      </c>
      <c r="D40" s="228" t="s">
        <v>407</v>
      </c>
      <c r="E40" s="229" t="s">
        <v>379</v>
      </c>
      <c r="F40" s="230">
        <v>2.4</v>
      </c>
    </row>
    <row r="41" spans="1:6" hidden="1">
      <c r="A41" s="226" t="s">
        <v>392</v>
      </c>
      <c r="B41" s="227">
        <v>1</v>
      </c>
      <c r="C41" s="227">
        <v>4</v>
      </c>
      <c r="D41" s="228" t="s">
        <v>407</v>
      </c>
      <c r="E41" s="229" t="s">
        <v>393</v>
      </c>
      <c r="F41" s="230">
        <v>2.4</v>
      </c>
    </row>
    <row r="42" spans="1:6" ht="31.5">
      <c r="A42" s="226" t="s">
        <v>408</v>
      </c>
      <c r="B42" s="227">
        <v>1</v>
      </c>
      <c r="C42" s="227">
        <v>6</v>
      </c>
      <c r="D42" s="228" t="s">
        <v>379</v>
      </c>
      <c r="E42" s="229" t="s">
        <v>379</v>
      </c>
      <c r="F42" s="230">
        <v>8012.6</v>
      </c>
    </row>
    <row r="43" spans="1:6" ht="31.5" hidden="1">
      <c r="A43" s="226" t="s">
        <v>381</v>
      </c>
      <c r="B43" s="227">
        <v>1</v>
      </c>
      <c r="C43" s="227">
        <v>6</v>
      </c>
      <c r="D43" s="228" t="s">
        <v>382</v>
      </c>
      <c r="E43" s="229" t="s">
        <v>379</v>
      </c>
      <c r="F43" s="230">
        <v>6523.6</v>
      </c>
    </row>
    <row r="44" spans="1:6" hidden="1">
      <c r="A44" s="226" t="s">
        <v>389</v>
      </c>
      <c r="B44" s="227">
        <v>1</v>
      </c>
      <c r="C44" s="227">
        <v>6</v>
      </c>
      <c r="D44" s="228" t="s">
        <v>390</v>
      </c>
      <c r="E44" s="229" t="s">
        <v>379</v>
      </c>
      <c r="F44" s="230">
        <v>5812.1</v>
      </c>
    </row>
    <row r="45" spans="1:6" hidden="1">
      <c r="A45" s="226" t="s">
        <v>385</v>
      </c>
      <c r="B45" s="227">
        <v>1</v>
      </c>
      <c r="C45" s="227">
        <v>6</v>
      </c>
      <c r="D45" s="228" t="s">
        <v>391</v>
      </c>
      <c r="E45" s="229" t="s">
        <v>379</v>
      </c>
      <c r="F45" s="230">
        <v>5312.1</v>
      </c>
    </row>
    <row r="46" spans="1:6" ht="46.9" hidden="1" customHeight="1">
      <c r="A46" s="226" t="s">
        <v>387</v>
      </c>
      <c r="B46" s="227">
        <v>1</v>
      </c>
      <c r="C46" s="227">
        <v>6</v>
      </c>
      <c r="D46" s="228" t="s">
        <v>391</v>
      </c>
      <c r="E46" s="229" t="s">
        <v>230</v>
      </c>
      <c r="F46" s="230">
        <v>5130.8999999999996</v>
      </c>
    </row>
    <row r="47" spans="1:6" hidden="1">
      <c r="A47" s="226" t="s">
        <v>392</v>
      </c>
      <c r="B47" s="227">
        <v>1</v>
      </c>
      <c r="C47" s="227">
        <v>6</v>
      </c>
      <c r="D47" s="228" t="s">
        <v>391</v>
      </c>
      <c r="E47" s="229" t="s">
        <v>393</v>
      </c>
      <c r="F47" s="230">
        <v>180.8</v>
      </c>
    </row>
    <row r="48" spans="1:6" hidden="1">
      <c r="A48" s="226" t="s">
        <v>398</v>
      </c>
      <c r="B48" s="227">
        <v>1</v>
      </c>
      <c r="C48" s="227">
        <v>6</v>
      </c>
      <c r="D48" s="228" t="s">
        <v>391</v>
      </c>
      <c r="E48" s="229" t="s">
        <v>399</v>
      </c>
      <c r="F48" s="230">
        <v>0.4</v>
      </c>
    </row>
    <row r="49" spans="1:6" ht="31.5" hidden="1">
      <c r="A49" s="226" t="s">
        <v>400</v>
      </c>
      <c r="B49" s="227">
        <v>1</v>
      </c>
      <c r="C49" s="227">
        <v>6</v>
      </c>
      <c r="D49" s="228" t="s">
        <v>401</v>
      </c>
      <c r="E49" s="229" t="s">
        <v>379</v>
      </c>
      <c r="F49" s="230">
        <v>500</v>
      </c>
    </row>
    <row r="50" spans="1:6" ht="46.9" hidden="1" customHeight="1">
      <c r="A50" s="226" t="s">
        <v>387</v>
      </c>
      <c r="B50" s="227">
        <v>1</v>
      </c>
      <c r="C50" s="227">
        <v>6</v>
      </c>
      <c r="D50" s="228" t="s">
        <v>401</v>
      </c>
      <c r="E50" s="229" t="s">
        <v>230</v>
      </c>
      <c r="F50" s="230">
        <v>500</v>
      </c>
    </row>
    <row r="51" spans="1:6" ht="31.5" hidden="1">
      <c r="A51" s="226" t="s">
        <v>409</v>
      </c>
      <c r="B51" s="227">
        <v>1</v>
      </c>
      <c r="C51" s="227">
        <v>6</v>
      </c>
      <c r="D51" s="228" t="s">
        <v>410</v>
      </c>
      <c r="E51" s="229" t="s">
        <v>379</v>
      </c>
      <c r="F51" s="230">
        <v>711.5</v>
      </c>
    </row>
    <row r="52" spans="1:6" hidden="1">
      <c r="A52" s="226" t="s">
        <v>385</v>
      </c>
      <c r="B52" s="227">
        <v>1</v>
      </c>
      <c r="C52" s="227">
        <v>6</v>
      </c>
      <c r="D52" s="228" t="s">
        <v>411</v>
      </c>
      <c r="E52" s="229" t="s">
        <v>379</v>
      </c>
      <c r="F52" s="230">
        <v>711.5</v>
      </c>
    </row>
    <row r="53" spans="1:6" ht="46.9" hidden="1" customHeight="1">
      <c r="A53" s="226" t="s">
        <v>387</v>
      </c>
      <c r="B53" s="227">
        <v>1</v>
      </c>
      <c r="C53" s="227">
        <v>6</v>
      </c>
      <c r="D53" s="228" t="s">
        <v>411</v>
      </c>
      <c r="E53" s="229" t="s">
        <v>230</v>
      </c>
      <c r="F53" s="230">
        <v>711.5</v>
      </c>
    </row>
    <row r="54" spans="1:6" ht="31.5" hidden="1">
      <c r="A54" s="226" t="s">
        <v>412</v>
      </c>
      <c r="B54" s="227">
        <v>1</v>
      </c>
      <c r="C54" s="227">
        <v>6</v>
      </c>
      <c r="D54" s="228" t="s">
        <v>413</v>
      </c>
      <c r="E54" s="229" t="s">
        <v>379</v>
      </c>
      <c r="F54" s="230">
        <v>1489</v>
      </c>
    </row>
    <row r="55" spans="1:6" hidden="1">
      <c r="A55" s="226" t="s">
        <v>414</v>
      </c>
      <c r="B55" s="227">
        <v>1</v>
      </c>
      <c r="C55" s="227">
        <v>6</v>
      </c>
      <c r="D55" s="228" t="s">
        <v>415</v>
      </c>
      <c r="E55" s="229" t="s">
        <v>379</v>
      </c>
      <c r="F55" s="230">
        <v>1489</v>
      </c>
    </row>
    <row r="56" spans="1:6" ht="31.5" hidden="1">
      <c r="A56" s="226" t="s">
        <v>416</v>
      </c>
      <c r="B56" s="227">
        <v>1</v>
      </c>
      <c r="C56" s="227">
        <v>6</v>
      </c>
      <c r="D56" s="228" t="s">
        <v>417</v>
      </c>
      <c r="E56" s="229" t="s">
        <v>379</v>
      </c>
      <c r="F56" s="230">
        <v>43.8</v>
      </c>
    </row>
    <row r="57" spans="1:6" hidden="1">
      <c r="A57" s="226" t="s">
        <v>392</v>
      </c>
      <c r="B57" s="227">
        <v>1</v>
      </c>
      <c r="C57" s="227">
        <v>6</v>
      </c>
      <c r="D57" s="228" t="s">
        <v>417</v>
      </c>
      <c r="E57" s="229" t="s">
        <v>393</v>
      </c>
      <c r="F57" s="230">
        <v>43.8</v>
      </c>
    </row>
    <row r="58" spans="1:6" hidden="1">
      <c r="A58" s="226" t="s">
        <v>418</v>
      </c>
      <c r="B58" s="227">
        <v>1</v>
      </c>
      <c r="C58" s="227">
        <v>6</v>
      </c>
      <c r="D58" s="228" t="s">
        <v>419</v>
      </c>
      <c r="E58" s="229" t="s">
        <v>379</v>
      </c>
      <c r="F58" s="230">
        <v>1445.2</v>
      </c>
    </row>
    <row r="59" spans="1:6" hidden="1">
      <c r="A59" s="226" t="s">
        <v>392</v>
      </c>
      <c r="B59" s="227">
        <v>1</v>
      </c>
      <c r="C59" s="227">
        <v>6</v>
      </c>
      <c r="D59" s="228" t="s">
        <v>419</v>
      </c>
      <c r="E59" s="229" t="s">
        <v>393</v>
      </c>
      <c r="F59" s="230">
        <v>1445.2</v>
      </c>
    </row>
    <row r="60" spans="1:6">
      <c r="A60" s="226" t="s">
        <v>420</v>
      </c>
      <c r="B60" s="227">
        <v>1</v>
      </c>
      <c r="C60" s="227">
        <v>11</v>
      </c>
      <c r="D60" s="228" t="s">
        <v>379</v>
      </c>
      <c r="E60" s="229" t="s">
        <v>379</v>
      </c>
      <c r="F60" s="230">
        <v>300</v>
      </c>
    </row>
    <row r="61" spans="1:6" hidden="1">
      <c r="A61" s="226" t="s">
        <v>420</v>
      </c>
      <c r="B61" s="227">
        <v>1</v>
      </c>
      <c r="C61" s="227">
        <v>11</v>
      </c>
      <c r="D61" s="228" t="s">
        <v>421</v>
      </c>
      <c r="E61" s="229" t="s">
        <v>379</v>
      </c>
      <c r="F61" s="230">
        <v>300</v>
      </c>
    </row>
    <row r="62" spans="1:6" hidden="1">
      <c r="A62" s="226" t="s">
        <v>422</v>
      </c>
      <c r="B62" s="227">
        <v>1</v>
      </c>
      <c r="C62" s="227">
        <v>11</v>
      </c>
      <c r="D62" s="228" t="s">
        <v>423</v>
      </c>
      <c r="E62" s="229" t="s">
        <v>379</v>
      </c>
      <c r="F62" s="230">
        <v>300</v>
      </c>
    </row>
    <row r="63" spans="1:6" ht="31.5" hidden="1">
      <c r="A63" s="226" t="s">
        <v>424</v>
      </c>
      <c r="B63" s="227">
        <v>1</v>
      </c>
      <c r="C63" s="227">
        <v>11</v>
      </c>
      <c r="D63" s="228" t="s">
        <v>425</v>
      </c>
      <c r="E63" s="229" t="s">
        <v>379</v>
      </c>
      <c r="F63" s="230">
        <v>300</v>
      </c>
    </row>
    <row r="64" spans="1:6" hidden="1">
      <c r="A64" s="226" t="s">
        <v>398</v>
      </c>
      <c r="B64" s="227">
        <v>1</v>
      </c>
      <c r="C64" s="227">
        <v>11</v>
      </c>
      <c r="D64" s="228" t="s">
        <v>425</v>
      </c>
      <c r="E64" s="229" t="s">
        <v>399</v>
      </c>
      <c r="F64" s="230">
        <v>300</v>
      </c>
    </row>
    <row r="65" spans="1:6">
      <c r="A65" s="226" t="s">
        <v>426</v>
      </c>
      <c r="B65" s="227">
        <v>1</v>
      </c>
      <c r="C65" s="227">
        <v>13</v>
      </c>
      <c r="D65" s="228" t="s">
        <v>379</v>
      </c>
      <c r="E65" s="229" t="s">
        <v>379</v>
      </c>
      <c r="F65" s="230">
        <v>26419</v>
      </c>
    </row>
    <row r="66" spans="1:6" ht="31.5" hidden="1">
      <c r="A66" s="226" t="s">
        <v>381</v>
      </c>
      <c r="B66" s="227">
        <v>1</v>
      </c>
      <c r="C66" s="227">
        <v>13</v>
      </c>
      <c r="D66" s="228" t="s">
        <v>382</v>
      </c>
      <c r="E66" s="229" t="s">
        <v>379</v>
      </c>
      <c r="F66" s="230">
        <v>4904.5</v>
      </c>
    </row>
    <row r="67" spans="1:6" hidden="1">
      <c r="A67" s="226" t="s">
        <v>427</v>
      </c>
      <c r="B67" s="227">
        <v>1</v>
      </c>
      <c r="C67" s="227">
        <v>13</v>
      </c>
      <c r="D67" s="228" t="s">
        <v>428</v>
      </c>
      <c r="E67" s="229" t="s">
        <v>379</v>
      </c>
      <c r="F67" s="230">
        <v>2765.9</v>
      </c>
    </row>
    <row r="68" spans="1:6" ht="47.25" hidden="1">
      <c r="A68" s="226" t="s">
        <v>429</v>
      </c>
      <c r="B68" s="227">
        <v>1</v>
      </c>
      <c r="C68" s="227">
        <v>13</v>
      </c>
      <c r="D68" s="228" t="s">
        <v>430</v>
      </c>
      <c r="E68" s="229" t="s">
        <v>379</v>
      </c>
      <c r="F68" s="230">
        <v>1102.3</v>
      </c>
    </row>
    <row r="69" spans="1:6" ht="46.9" hidden="1" customHeight="1">
      <c r="A69" s="226" t="s">
        <v>387</v>
      </c>
      <c r="B69" s="227">
        <v>1</v>
      </c>
      <c r="C69" s="227">
        <v>13</v>
      </c>
      <c r="D69" s="228" t="s">
        <v>430</v>
      </c>
      <c r="E69" s="229" t="s">
        <v>230</v>
      </c>
      <c r="F69" s="230">
        <v>901.1</v>
      </c>
    </row>
    <row r="70" spans="1:6" hidden="1">
      <c r="A70" s="226" t="s">
        <v>392</v>
      </c>
      <c r="B70" s="227">
        <v>1</v>
      </c>
      <c r="C70" s="227">
        <v>13</v>
      </c>
      <c r="D70" s="228" t="s">
        <v>430</v>
      </c>
      <c r="E70" s="229" t="s">
        <v>393</v>
      </c>
      <c r="F70" s="230">
        <v>201.2</v>
      </c>
    </row>
    <row r="71" spans="1:6" ht="31.5" hidden="1">
      <c r="A71" s="226" t="s">
        <v>431</v>
      </c>
      <c r="B71" s="227">
        <v>1</v>
      </c>
      <c r="C71" s="227">
        <v>13</v>
      </c>
      <c r="D71" s="228" t="s">
        <v>432</v>
      </c>
      <c r="E71" s="229" t="s">
        <v>379</v>
      </c>
      <c r="F71" s="230">
        <v>605.20000000000005</v>
      </c>
    </row>
    <row r="72" spans="1:6" ht="46.9" hidden="1" customHeight="1">
      <c r="A72" s="226" t="s">
        <v>387</v>
      </c>
      <c r="B72" s="227">
        <v>1</v>
      </c>
      <c r="C72" s="227">
        <v>13</v>
      </c>
      <c r="D72" s="228" t="s">
        <v>432</v>
      </c>
      <c r="E72" s="229" t="s">
        <v>230</v>
      </c>
      <c r="F72" s="230">
        <v>556.79999999999995</v>
      </c>
    </row>
    <row r="73" spans="1:6" hidden="1">
      <c r="A73" s="226" t="s">
        <v>392</v>
      </c>
      <c r="B73" s="227">
        <v>1</v>
      </c>
      <c r="C73" s="227">
        <v>13</v>
      </c>
      <c r="D73" s="228" t="s">
        <v>432</v>
      </c>
      <c r="E73" s="229" t="s">
        <v>393</v>
      </c>
      <c r="F73" s="230">
        <v>48.4</v>
      </c>
    </row>
    <row r="74" spans="1:6" ht="31.5" hidden="1">
      <c r="A74" s="226" t="s">
        <v>433</v>
      </c>
      <c r="B74" s="227">
        <v>1</v>
      </c>
      <c r="C74" s="227">
        <v>13</v>
      </c>
      <c r="D74" s="228" t="s">
        <v>434</v>
      </c>
      <c r="E74" s="229" t="s">
        <v>379</v>
      </c>
      <c r="F74" s="230">
        <v>452.5</v>
      </c>
    </row>
    <row r="75" spans="1:6" ht="46.9" hidden="1" customHeight="1">
      <c r="A75" s="226" t="s">
        <v>387</v>
      </c>
      <c r="B75" s="227">
        <v>1</v>
      </c>
      <c r="C75" s="227">
        <v>13</v>
      </c>
      <c r="D75" s="228" t="s">
        <v>434</v>
      </c>
      <c r="E75" s="229" t="s">
        <v>230</v>
      </c>
      <c r="F75" s="230">
        <v>393.5</v>
      </c>
    </row>
    <row r="76" spans="1:6" hidden="1">
      <c r="A76" s="226" t="s">
        <v>392</v>
      </c>
      <c r="B76" s="227">
        <v>1</v>
      </c>
      <c r="C76" s="227">
        <v>13</v>
      </c>
      <c r="D76" s="228" t="s">
        <v>434</v>
      </c>
      <c r="E76" s="229" t="s">
        <v>393</v>
      </c>
      <c r="F76" s="230">
        <v>59</v>
      </c>
    </row>
    <row r="77" spans="1:6" ht="47.25" hidden="1">
      <c r="A77" s="226" t="s">
        <v>435</v>
      </c>
      <c r="B77" s="227">
        <v>1</v>
      </c>
      <c r="C77" s="227">
        <v>13</v>
      </c>
      <c r="D77" s="228" t="s">
        <v>436</v>
      </c>
      <c r="E77" s="229" t="s">
        <v>379</v>
      </c>
      <c r="F77" s="230">
        <v>605.20000000000005</v>
      </c>
    </row>
    <row r="78" spans="1:6" ht="46.9" hidden="1" customHeight="1">
      <c r="A78" s="226" t="s">
        <v>387</v>
      </c>
      <c r="B78" s="227">
        <v>1</v>
      </c>
      <c r="C78" s="227">
        <v>13</v>
      </c>
      <c r="D78" s="228" t="s">
        <v>436</v>
      </c>
      <c r="E78" s="229" t="s">
        <v>230</v>
      </c>
      <c r="F78" s="230">
        <v>554.20000000000005</v>
      </c>
    </row>
    <row r="79" spans="1:6" hidden="1">
      <c r="A79" s="226" t="s">
        <v>392</v>
      </c>
      <c r="B79" s="227">
        <v>1</v>
      </c>
      <c r="C79" s="227">
        <v>13</v>
      </c>
      <c r="D79" s="228" t="s">
        <v>436</v>
      </c>
      <c r="E79" s="229" t="s">
        <v>393</v>
      </c>
      <c r="F79" s="230">
        <v>51</v>
      </c>
    </row>
    <row r="80" spans="1:6" ht="78.75" hidden="1">
      <c r="A80" s="226" t="s">
        <v>437</v>
      </c>
      <c r="B80" s="227">
        <v>1</v>
      </c>
      <c r="C80" s="227">
        <v>13</v>
      </c>
      <c r="D80" s="228" t="s">
        <v>438</v>
      </c>
      <c r="E80" s="229" t="s">
        <v>379</v>
      </c>
      <c r="F80" s="230">
        <v>0.7</v>
      </c>
    </row>
    <row r="81" spans="1:6" hidden="1">
      <c r="A81" s="226" t="s">
        <v>392</v>
      </c>
      <c r="B81" s="227">
        <v>1</v>
      </c>
      <c r="C81" s="227">
        <v>13</v>
      </c>
      <c r="D81" s="228" t="s">
        <v>438</v>
      </c>
      <c r="E81" s="229" t="s">
        <v>393</v>
      </c>
      <c r="F81" s="230">
        <v>0.7</v>
      </c>
    </row>
    <row r="82" spans="1:6" hidden="1">
      <c r="A82" s="226" t="s">
        <v>389</v>
      </c>
      <c r="B82" s="227">
        <v>1</v>
      </c>
      <c r="C82" s="227">
        <v>13</v>
      </c>
      <c r="D82" s="228" t="s">
        <v>390</v>
      </c>
      <c r="E82" s="229" t="s">
        <v>379</v>
      </c>
      <c r="F82" s="230">
        <v>2138.6</v>
      </c>
    </row>
    <row r="83" spans="1:6" hidden="1">
      <c r="A83" s="226" t="s">
        <v>385</v>
      </c>
      <c r="B83" s="227">
        <v>1</v>
      </c>
      <c r="C83" s="227">
        <v>13</v>
      </c>
      <c r="D83" s="228" t="s">
        <v>391</v>
      </c>
      <c r="E83" s="229" t="s">
        <v>379</v>
      </c>
      <c r="F83" s="230">
        <v>2138.6</v>
      </c>
    </row>
    <row r="84" spans="1:6" ht="46.9" hidden="1" customHeight="1">
      <c r="A84" s="226" t="s">
        <v>387</v>
      </c>
      <c r="B84" s="227">
        <v>1</v>
      </c>
      <c r="C84" s="227">
        <v>13</v>
      </c>
      <c r="D84" s="228" t="s">
        <v>391</v>
      </c>
      <c r="E84" s="229" t="s">
        <v>230</v>
      </c>
      <c r="F84" s="230">
        <v>2119.6</v>
      </c>
    </row>
    <row r="85" spans="1:6" hidden="1">
      <c r="A85" s="226" t="s">
        <v>392</v>
      </c>
      <c r="B85" s="227">
        <v>1</v>
      </c>
      <c r="C85" s="227">
        <v>13</v>
      </c>
      <c r="D85" s="228" t="s">
        <v>391</v>
      </c>
      <c r="E85" s="229" t="s">
        <v>393</v>
      </c>
      <c r="F85" s="230">
        <v>15</v>
      </c>
    </row>
    <row r="86" spans="1:6" hidden="1">
      <c r="A86" s="226" t="s">
        <v>398</v>
      </c>
      <c r="B86" s="227">
        <v>1</v>
      </c>
      <c r="C86" s="227">
        <v>13</v>
      </c>
      <c r="D86" s="228" t="s">
        <v>391</v>
      </c>
      <c r="E86" s="229" t="s">
        <v>399</v>
      </c>
      <c r="F86" s="230">
        <v>4</v>
      </c>
    </row>
    <row r="87" spans="1:6" hidden="1">
      <c r="A87" s="226" t="s">
        <v>439</v>
      </c>
      <c r="B87" s="227">
        <v>1</v>
      </c>
      <c r="C87" s="227">
        <v>13</v>
      </c>
      <c r="D87" s="228" t="s">
        <v>440</v>
      </c>
      <c r="E87" s="229" t="s">
        <v>379</v>
      </c>
      <c r="F87" s="230">
        <v>147.5</v>
      </c>
    </row>
    <row r="88" spans="1:6" hidden="1">
      <c r="A88" s="226" t="s">
        <v>441</v>
      </c>
      <c r="B88" s="227">
        <v>1</v>
      </c>
      <c r="C88" s="227">
        <v>13</v>
      </c>
      <c r="D88" s="228" t="s">
        <v>442</v>
      </c>
      <c r="E88" s="229" t="s">
        <v>379</v>
      </c>
      <c r="F88" s="230">
        <v>147.5</v>
      </c>
    </row>
    <row r="89" spans="1:6" hidden="1">
      <c r="A89" s="226" t="s">
        <v>443</v>
      </c>
      <c r="B89" s="227">
        <v>1</v>
      </c>
      <c r="C89" s="227">
        <v>13</v>
      </c>
      <c r="D89" s="228" t="s">
        <v>444</v>
      </c>
      <c r="E89" s="229" t="s">
        <v>379</v>
      </c>
      <c r="F89" s="230">
        <v>147.5</v>
      </c>
    </row>
    <row r="90" spans="1:6" hidden="1">
      <c r="A90" s="226" t="s">
        <v>392</v>
      </c>
      <c r="B90" s="227">
        <v>1</v>
      </c>
      <c r="C90" s="227">
        <v>13</v>
      </c>
      <c r="D90" s="228" t="s">
        <v>444</v>
      </c>
      <c r="E90" s="229" t="s">
        <v>393</v>
      </c>
      <c r="F90" s="230">
        <v>11.2</v>
      </c>
    </row>
    <row r="91" spans="1:6" hidden="1">
      <c r="A91" s="226" t="s">
        <v>398</v>
      </c>
      <c r="B91" s="227">
        <v>1</v>
      </c>
      <c r="C91" s="227">
        <v>13</v>
      </c>
      <c r="D91" s="228" t="s">
        <v>444</v>
      </c>
      <c r="E91" s="229" t="s">
        <v>399</v>
      </c>
      <c r="F91" s="230">
        <v>136.30000000000001</v>
      </c>
    </row>
    <row r="92" spans="1:6" hidden="1">
      <c r="A92" s="226" t="s">
        <v>445</v>
      </c>
      <c r="B92" s="227">
        <v>1</v>
      </c>
      <c r="C92" s="227">
        <v>13</v>
      </c>
      <c r="D92" s="228" t="s">
        <v>446</v>
      </c>
      <c r="E92" s="229" t="s">
        <v>379</v>
      </c>
      <c r="F92" s="230">
        <v>10110.700000000001</v>
      </c>
    </row>
    <row r="93" spans="1:6" ht="31.5" hidden="1">
      <c r="A93" s="226" t="s">
        <v>447</v>
      </c>
      <c r="B93" s="227">
        <v>1</v>
      </c>
      <c r="C93" s="227">
        <v>13</v>
      </c>
      <c r="D93" s="228" t="s">
        <v>448</v>
      </c>
      <c r="E93" s="229" t="s">
        <v>379</v>
      </c>
      <c r="F93" s="230">
        <v>6610.7</v>
      </c>
    </row>
    <row r="94" spans="1:6" ht="46.9" hidden="1" customHeight="1">
      <c r="A94" s="226" t="s">
        <v>387</v>
      </c>
      <c r="B94" s="227">
        <v>1</v>
      </c>
      <c r="C94" s="227">
        <v>13</v>
      </c>
      <c r="D94" s="228" t="s">
        <v>448</v>
      </c>
      <c r="E94" s="229" t="s">
        <v>230</v>
      </c>
      <c r="F94" s="230">
        <v>6483.7</v>
      </c>
    </row>
    <row r="95" spans="1:6" hidden="1">
      <c r="A95" s="226" t="s">
        <v>392</v>
      </c>
      <c r="B95" s="227">
        <v>1</v>
      </c>
      <c r="C95" s="227">
        <v>13</v>
      </c>
      <c r="D95" s="228" t="s">
        <v>448</v>
      </c>
      <c r="E95" s="229" t="s">
        <v>393</v>
      </c>
      <c r="F95" s="230">
        <v>127</v>
      </c>
    </row>
    <row r="96" spans="1:6" ht="31.5" hidden="1">
      <c r="A96" s="226" t="s">
        <v>400</v>
      </c>
      <c r="B96" s="227">
        <v>1</v>
      </c>
      <c r="C96" s="227">
        <v>13</v>
      </c>
      <c r="D96" s="228" t="s">
        <v>449</v>
      </c>
      <c r="E96" s="229" t="s">
        <v>379</v>
      </c>
      <c r="F96" s="230">
        <v>3500</v>
      </c>
    </row>
    <row r="97" spans="1:6" ht="46.9" hidden="1" customHeight="1">
      <c r="A97" s="226" t="s">
        <v>387</v>
      </c>
      <c r="B97" s="227">
        <v>1</v>
      </c>
      <c r="C97" s="227">
        <v>13</v>
      </c>
      <c r="D97" s="228" t="s">
        <v>449</v>
      </c>
      <c r="E97" s="229" t="s">
        <v>230</v>
      </c>
      <c r="F97" s="230">
        <v>3500</v>
      </c>
    </row>
    <row r="98" spans="1:6" ht="31.15" hidden="1" customHeight="1">
      <c r="A98" s="226" t="s">
        <v>450</v>
      </c>
      <c r="B98" s="227">
        <v>1</v>
      </c>
      <c r="C98" s="227">
        <v>13</v>
      </c>
      <c r="D98" s="228" t="s">
        <v>451</v>
      </c>
      <c r="E98" s="229" t="s">
        <v>379</v>
      </c>
      <c r="F98" s="230">
        <v>9745.2000000000007</v>
      </c>
    </row>
    <row r="99" spans="1:6" hidden="1">
      <c r="A99" s="226" t="s">
        <v>452</v>
      </c>
      <c r="B99" s="227">
        <v>1</v>
      </c>
      <c r="C99" s="227">
        <v>13</v>
      </c>
      <c r="D99" s="228" t="s">
        <v>453</v>
      </c>
      <c r="E99" s="229" t="s">
        <v>379</v>
      </c>
      <c r="F99" s="230">
        <v>615.9</v>
      </c>
    </row>
    <row r="100" spans="1:6" ht="31.5" hidden="1">
      <c r="A100" s="226" t="s">
        <v>454</v>
      </c>
      <c r="B100" s="227">
        <v>1</v>
      </c>
      <c r="C100" s="227">
        <v>13</v>
      </c>
      <c r="D100" s="228" t="s">
        <v>453</v>
      </c>
      <c r="E100" s="229" t="s">
        <v>455</v>
      </c>
      <c r="F100" s="230">
        <v>615.9</v>
      </c>
    </row>
    <row r="101" spans="1:6" hidden="1">
      <c r="A101" s="226" t="s">
        <v>456</v>
      </c>
      <c r="B101" s="227">
        <v>1</v>
      </c>
      <c r="C101" s="227">
        <v>13</v>
      </c>
      <c r="D101" s="228" t="s">
        <v>457</v>
      </c>
      <c r="E101" s="229" t="s">
        <v>379</v>
      </c>
      <c r="F101" s="230">
        <v>9129.2999999999993</v>
      </c>
    </row>
    <row r="102" spans="1:6" ht="31.5" hidden="1">
      <c r="A102" s="226" t="s">
        <v>454</v>
      </c>
      <c r="B102" s="227">
        <v>1</v>
      </c>
      <c r="C102" s="227">
        <v>13</v>
      </c>
      <c r="D102" s="228" t="s">
        <v>457</v>
      </c>
      <c r="E102" s="229" t="s">
        <v>455</v>
      </c>
      <c r="F102" s="230">
        <v>7629.3</v>
      </c>
    </row>
    <row r="103" spans="1:6" ht="31.5" hidden="1">
      <c r="A103" s="226" t="s">
        <v>400</v>
      </c>
      <c r="B103" s="227">
        <v>1</v>
      </c>
      <c r="C103" s="227">
        <v>13</v>
      </c>
      <c r="D103" s="228" t="s">
        <v>458</v>
      </c>
      <c r="E103" s="229" t="s">
        <v>379</v>
      </c>
      <c r="F103" s="230">
        <v>1500</v>
      </c>
    </row>
    <row r="104" spans="1:6" ht="31.5" hidden="1">
      <c r="A104" s="226" t="s">
        <v>454</v>
      </c>
      <c r="B104" s="227">
        <v>1</v>
      </c>
      <c r="C104" s="227">
        <v>13</v>
      </c>
      <c r="D104" s="228" t="s">
        <v>458</v>
      </c>
      <c r="E104" s="229" t="s">
        <v>455</v>
      </c>
      <c r="F104" s="230">
        <v>1500</v>
      </c>
    </row>
    <row r="105" spans="1:6" ht="31.5" hidden="1">
      <c r="A105" s="226" t="s">
        <v>412</v>
      </c>
      <c r="B105" s="227">
        <v>1</v>
      </c>
      <c r="C105" s="227">
        <v>13</v>
      </c>
      <c r="D105" s="228" t="s">
        <v>413</v>
      </c>
      <c r="E105" s="229" t="s">
        <v>379</v>
      </c>
      <c r="F105" s="230">
        <v>735.1</v>
      </c>
    </row>
    <row r="106" spans="1:6" hidden="1">
      <c r="A106" s="226" t="s">
        <v>414</v>
      </c>
      <c r="B106" s="227">
        <v>1</v>
      </c>
      <c r="C106" s="227">
        <v>13</v>
      </c>
      <c r="D106" s="228" t="s">
        <v>415</v>
      </c>
      <c r="E106" s="229" t="s">
        <v>379</v>
      </c>
      <c r="F106" s="230">
        <v>735.1</v>
      </c>
    </row>
    <row r="107" spans="1:6" ht="31.5" hidden="1">
      <c r="A107" s="226" t="s">
        <v>416</v>
      </c>
      <c r="B107" s="227">
        <v>1</v>
      </c>
      <c r="C107" s="227">
        <v>13</v>
      </c>
      <c r="D107" s="228" t="s">
        <v>417</v>
      </c>
      <c r="E107" s="229" t="s">
        <v>379</v>
      </c>
      <c r="F107" s="230">
        <v>79.900000000000006</v>
      </c>
    </row>
    <row r="108" spans="1:6" hidden="1">
      <c r="A108" s="226" t="s">
        <v>392</v>
      </c>
      <c r="B108" s="227">
        <v>1</v>
      </c>
      <c r="C108" s="227">
        <v>13</v>
      </c>
      <c r="D108" s="228" t="s">
        <v>417</v>
      </c>
      <c r="E108" s="229" t="s">
        <v>393</v>
      </c>
      <c r="F108" s="230">
        <v>79.900000000000006</v>
      </c>
    </row>
    <row r="109" spans="1:6" hidden="1">
      <c r="A109" s="226" t="s">
        <v>418</v>
      </c>
      <c r="B109" s="227">
        <v>1</v>
      </c>
      <c r="C109" s="227">
        <v>13</v>
      </c>
      <c r="D109" s="228" t="s">
        <v>419</v>
      </c>
      <c r="E109" s="229" t="s">
        <v>379</v>
      </c>
      <c r="F109" s="230">
        <v>655.20000000000005</v>
      </c>
    </row>
    <row r="110" spans="1:6" hidden="1">
      <c r="A110" s="226" t="s">
        <v>392</v>
      </c>
      <c r="B110" s="227">
        <v>1</v>
      </c>
      <c r="C110" s="227">
        <v>13</v>
      </c>
      <c r="D110" s="228" t="s">
        <v>419</v>
      </c>
      <c r="E110" s="229" t="s">
        <v>393</v>
      </c>
      <c r="F110" s="230">
        <v>655.20000000000005</v>
      </c>
    </row>
    <row r="111" spans="1:6" ht="31.5" hidden="1">
      <c r="A111" s="226" t="s">
        <v>459</v>
      </c>
      <c r="B111" s="227">
        <v>1</v>
      </c>
      <c r="C111" s="227">
        <v>13</v>
      </c>
      <c r="D111" s="228" t="s">
        <v>460</v>
      </c>
      <c r="E111" s="229" t="s">
        <v>379</v>
      </c>
      <c r="F111" s="230">
        <v>21</v>
      </c>
    </row>
    <row r="112" spans="1:6" ht="31.5" hidden="1">
      <c r="A112" s="226" t="s">
        <v>461</v>
      </c>
      <c r="B112" s="227">
        <v>1</v>
      </c>
      <c r="C112" s="227">
        <v>13</v>
      </c>
      <c r="D112" s="228" t="s">
        <v>462</v>
      </c>
      <c r="E112" s="229" t="s">
        <v>379</v>
      </c>
      <c r="F112" s="230">
        <v>21</v>
      </c>
    </row>
    <row r="113" spans="1:6" hidden="1">
      <c r="A113" s="226" t="s">
        <v>463</v>
      </c>
      <c r="B113" s="227">
        <v>1</v>
      </c>
      <c r="C113" s="227">
        <v>13</v>
      </c>
      <c r="D113" s="228" t="s">
        <v>464</v>
      </c>
      <c r="E113" s="229" t="s">
        <v>379</v>
      </c>
      <c r="F113" s="230">
        <v>21</v>
      </c>
    </row>
    <row r="114" spans="1:6" hidden="1">
      <c r="A114" s="226" t="s">
        <v>392</v>
      </c>
      <c r="B114" s="227">
        <v>1</v>
      </c>
      <c r="C114" s="227">
        <v>13</v>
      </c>
      <c r="D114" s="228" t="s">
        <v>464</v>
      </c>
      <c r="E114" s="229" t="s">
        <v>393</v>
      </c>
      <c r="F114" s="230">
        <v>21</v>
      </c>
    </row>
    <row r="115" spans="1:6" ht="46.9" hidden="1" customHeight="1">
      <c r="A115" s="226" t="s">
        <v>465</v>
      </c>
      <c r="B115" s="227">
        <v>1</v>
      </c>
      <c r="C115" s="227">
        <v>13</v>
      </c>
      <c r="D115" s="228" t="s">
        <v>466</v>
      </c>
      <c r="E115" s="229" t="s">
        <v>379</v>
      </c>
      <c r="F115" s="230">
        <v>700</v>
      </c>
    </row>
    <row r="116" spans="1:6" ht="31.15" hidden="1" customHeight="1">
      <c r="A116" s="226" t="s">
        <v>467</v>
      </c>
      <c r="B116" s="227">
        <v>1</v>
      </c>
      <c r="C116" s="227">
        <v>13</v>
      </c>
      <c r="D116" s="228" t="s">
        <v>468</v>
      </c>
      <c r="E116" s="229" t="s">
        <v>379</v>
      </c>
      <c r="F116" s="230">
        <v>700</v>
      </c>
    </row>
    <row r="117" spans="1:6" ht="47.25" hidden="1">
      <c r="A117" s="226" t="s">
        <v>469</v>
      </c>
      <c r="B117" s="227">
        <v>1</v>
      </c>
      <c r="C117" s="227">
        <v>13</v>
      </c>
      <c r="D117" s="228" t="s">
        <v>470</v>
      </c>
      <c r="E117" s="229" t="s">
        <v>379</v>
      </c>
      <c r="F117" s="230">
        <v>550</v>
      </c>
    </row>
    <row r="118" spans="1:6" hidden="1">
      <c r="A118" s="226" t="s">
        <v>392</v>
      </c>
      <c r="B118" s="227">
        <v>1</v>
      </c>
      <c r="C118" s="227">
        <v>13</v>
      </c>
      <c r="D118" s="228" t="s">
        <v>470</v>
      </c>
      <c r="E118" s="229" t="s">
        <v>393</v>
      </c>
      <c r="F118" s="230">
        <v>550</v>
      </c>
    </row>
    <row r="119" spans="1:6" ht="31.5" hidden="1">
      <c r="A119" s="226" t="s">
        <v>471</v>
      </c>
      <c r="B119" s="227">
        <v>1</v>
      </c>
      <c r="C119" s="227">
        <v>13</v>
      </c>
      <c r="D119" s="228" t="s">
        <v>472</v>
      </c>
      <c r="E119" s="229" t="s">
        <v>379</v>
      </c>
      <c r="F119" s="230">
        <v>150</v>
      </c>
    </row>
    <row r="120" spans="1:6" hidden="1">
      <c r="A120" s="226" t="s">
        <v>392</v>
      </c>
      <c r="B120" s="227">
        <v>1</v>
      </c>
      <c r="C120" s="227">
        <v>13</v>
      </c>
      <c r="D120" s="228" t="s">
        <v>472</v>
      </c>
      <c r="E120" s="229" t="s">
        <v>393</v>
      </c>
      <c r="F120" s="230">
        <v>150</v>
      </c>
    </row>
    <row r="121" spans="1:6" ht="31.5" hidden="1">
      <c r="A121" s="226" t="s">
        <v>473</v>
      </c>
      <c r="B121" s="227">
        <v>1</v>
      </c>
      <c r="C121" s="227">
        <v>13</v>
      </c>
      <c r="D121" s="228" t="s">
        <v>474</v>
      </c>
      <c r="E121" s="229" t="s">
        <v>379</v>
      </c>
      <c r="F121" s="230">
        <v>40</v>
      </c>
    </row>
    <row r="122" spans="1:6" ht="78.75" hidden="1">
      <c r="A122" s="226" t="s">
        <v>475</v>
      </c>
      <c r="B122" s="227">
        <v>1</v>
      </c>
      <c r="C122" s="227">
        <v>13</v>
      </c>
      <c r="D122" s="228" t="s">
        <v>476</v>
      </c>
      <c r="E122" s="229" t="s">
        <v>379</v>
      </c>
      <c r="F122" s="230">
        <v>40</v>
      </c>
    </row>
    <row r="123" spans="1:6" ht="63" hidden="1">
      <c r="A123" s="226" t="s">
        <v>477</v>
      </c>
      <c r="B123" s="227">
        <v>1</v>
      </c>
      <c r="C123" s="227">
        <v>13</v>
      </c>
      <c r="D123" s="228" t="s">
        <v>478</v>
      </c>
      <c r="E123" s="229" t="s">
        <v>379</v>
      </c>
      <c r="F123" s="230">
        <v>25</v>
      </c>
    </row>
    <row r="124" spans="1:6" hidden="1">
      <c r="A124" s="226" t="s">
        <v>392</v>
      </c>
      <c r="B124" s="227">
        <v>1</v>
      </c>
      <c r="C124" s="227">
        <v>13</v>
      </c>
      <c r="D124" s="228" t="s">
        <v>478</v>
      </c>
      <c r="E124" s="229" t="s">
        <v>393</v>
      </c>
      <c r="F124" s="230">
        <v>25</v>
      </c>
    </row>
    <row r="125" spans="1:6" ht="46.9" hidden="1" customHeight="1">
      <c r="A125" s="226" t="s">
        <v>479</v>
      </c>
      <c r="B125" s="227">
        <v>1</v>
      </c>
      <c r="C125" s="227">
        <v>13</v>
      </c>
      <c r="D125" s="228" t="s">
        <v>480</v>
      </c>
      <c r="E125" s="229" t="s">
        <v>379</v>
      </c>
      <c r="F125" s="230">
        <v>10</v>
      </c>
    </row>
    <row r="126" spans="1:6" hidden="1">
      <c r="A126" s="226" t="s">
        <v>392</v>
      </c>
      <c r="B126" s="227">
        <v>1</v>
      </c>
      <c r="C126" s="227">
        <v>13</v>
      </c>
      <c r="D126" s="228" t="s">
        <v>480</v>
      </c>
      <c r="E126" s="229" t="s">
        <v>393</v>
      </c>
      <c r="F126" s="230">
        <v>10</v>
      </c>
    </row>
    <row r="127" spans="1:6" ht="31.5" hidden="1">
      <c r="A127" s="226" t="s">
        <v>481</v>
      </c>
      <c r="B127" s="227">
        <v>1</v>
      </c>
      <c r="C127" s="227">
        <v>13</v>
      </c>
      <c r="D127" s="228" t="s">
        <v>482</v>
      </c>
      <c r="E127" s="229" t="s">
        <v>379</v>
      </c>
      <c r="F127" s="230">
        <v>5</v>
      </c>
    </row>
    <row r="128" spans="1:6" hidden="1">
      <c r="A128" s="226" t="s">
        <v>392</v>
      </c>
      <c r="B128" s="227">
        <v>1</v>
      </c>
      <c r="C128" s="227">
        <v>13</v>
      </c>
      <c r="D128" s="228" t="s">
        <v>482</v>
      </c>
      <c r="E128" s="229" t="s">
        <v>393</v>
      </c>
      <c r="F128" s="230">
        <v>5</v>
      </c>
    </row>
    <row r="129" spans="1:6" ht="31.5" hidden="1">
      <c r="A129" s="226" t="s">
        <v>483</v>
      </c>
      <c r="B129" s="227">
        <v>1</v>
      </c>
      <c r="C129" s="227">
        <v>13</v>
      </c>
      <c r="D129" s="228" t="s">
        <v>484</v>
      </c>
      <c r="E129" s="229" t="s">
        <v>379</v>
      </c>
      <c r="F129" s="230">
        <v>15</v>
      </c>
    </row>
    <row r="130" spans="1:6" ht="110.25" hidden="1">
      <c r="A130" s="226" t="s">
        <v>485</v>
      </c>
      <c r="B130" s="227">
        <v>1</v>
      </c>
      <c r="C130" s="227">
        <v>13</v>
      </c>
      <c r="D130" s="228" t="s">
        <v>486</v>
      </c>
      <c r="E130" s="229" t="s">
        <v>379</v>
      </c>
      <c r="F130" s="230">
        <v>15</v>
      </c>
    </row>
    <row r="131" spans="1:6" ht="31.5" hidden="1">
      <c r="A131" s="226" t="s">
        <v>487</v>
      </c>
      <c r="B131" s="227">
        <v>1</v>
      </c>
      <c r="C131" s="227">
        <v>13</v>
      </c>
      <c r="D131" s="228" t="s">
        <v>488</v>
      </c>
      <c r="E131" s="229" t="s">
        <v>379</v>
      </c>
      <c r="F131" s="230">
        <v>15</v>
      </c>
    </row>
    <row r="132" spans="1:6" hidden="1">
      <c r="A132" s="226" t="s">
        <v>392</v>
      </c>
      <c r="B132" s="227">
        <v>1</v>
      </c>
      <c r="C132" s="227">
        <v>13</v>
      </c>
      <c r="D132" s="228" t="s">
        <v>488</v>
      </c>
      <c r="E132" s="229" t="s">
        <v>393</v>
      </c>
      <c r="F132" s="230">
        <v>15</v>
      </c>
    </row>
    <row r="133" spans="1:6" s="225" customFormat="1">
      <c r="A133" s="220" t="s">
        <v>489</v>
      </c>
      <c r="B133" s="221">
        <v>4</v>
      </c>
      <c r="C133" s="221">
        <v>0</v>
      </c>
      <c r="D133" s="222" t="s">
        <v>379</v>
      </c>
      <c r="E133" s="223" t="s">
        <v>379</v>
      </c>
      <c r="F133" s="224">
        <v>1287.0999999999999</v>
      </c>
    </row>
    <row r="134" spans="1:6">
      <c r="A134" s="226" t="s">
        <v>490</v>
      </c>
      <c r="B134" s="227">
        <v>4</v>
      </c>
      <c r="C134" s="227">
        <v>5</v>
      </c>
      <c r="D134" s="228" t="s">
        <v>379</v>
      </c>
      <c r="E134" s="229" t="s">
        <v>379</v>
      </c>
      <c r="F134" s="230">
        <v>603.70000000000005</v>
      </c>
    </row>
    <row r="135" spans="1:6" ht="31.5" hidden="1">
      <c r="A135" s="226" t="s">
        <v>381</v>
      </c>
      <c r="B135" s="227">
        <v>4</v>
      </c>
      <c r="C135" s="227">
        <v>5</v>
      </c>
      <c r="D135" s="228" t="s">
        <v>382</v>
      </c>
      <c r="E135" s="229" t="s">
        <v>379</v>
      </c>
      <c r="F135" s="230">
        <v>603.70000000000005</v>
      </c>
    </row>
    <row r="136" spans="1:6" hidden="1">
      <c r="A136" s="226" t="s">
        <v>427</v>
      </c>
      <c r="B136" s="227">
        <v>4</v>
      </c>
      <c r="C136" s="227">
        <v>5</v>
      </c>
      <c r="D136" s="228" t="s">
        <v>428</v>
      </c>
      <c r="E136" s="229" t="s">
        <v>379</v>
      </c>
      <c r="F136" s="230">
        <v>603.70000000000005</v>
      </c>
    </row>
    <row r="137" spans="1:6" ht="31.5" hidden="1">
      <c r="A137" s="226" t="s">
        <v>491</v>
      </c>
      <c r="B137" s="227">
        <v>4</v>
      </c>
      <c r="C137" s="227">
        <v>5</v>
      </c>
      <c r="D137" s="228" t="s">
        <v>492</v>
      </c>
      <c r="E137" s="229" t="s">
        <v>379</v>
      </c>
      <c r="F137" s="230">
        <v>603.70000000000005</v>
      </c>
    </row>
    <row r="138" spans="1:6" hidden="1">
      <c r="A138" s="226" t="s">
        <v>392</v>
      </c>
      <c r="B138" s="227">
        <v>4</v>
      </c>
      <c r="C138" s="227">
        <v>5</v>
      </c>
      <c r="D138" s="228" t="s">
        <v>492</v>
      </c>
      <c r="E138" s="229" t="s">
        <v>393</v>
      </c>
      <c r="F138" s="230">
        <v>603.70000000000005</v>
      </c>
    </row>
    <row r="139" spans="1:6">
      <c r="A139" s="226" t="s">
        <v>493</v>
      </c>
      <c r="B139" s="227">
        <v>4</v>
      </c>
      <c r="C139" s="227">
        <v>9</v>
      </c>
      <c r="D139" s="228" t="s">
        <v>379</v>
      </c>
      <c r="E139" s="229" t="s">
        <v>379</v>
      </c>
      <c r="F139" s="230">
        <v>108.4</v>
      </c>
    </row>
    <row r="140" spans="1:6" hidden="1">
      <c r="A140" s="226" t="s">
        <v>494</v>
      </c>
      <c r="B140" s="227">
        <v>4</v>
      </c>
      <c r="C140" s="227">
        <v>9</v>
      </c>
      <c r="D140" s="228" t="s">
        <v>495</v>
      </c>
      <c r="E140" s="229" t="s">
        <v>379</v>
      </c>
      <c r="F140" s="230">
        <v>108.4</v>
      </c>
    </row>
    <row r="141" spans="1:6" hidden="1">
      <c r="A141" s="226" t="s">
        <v>496</v>
      </c>
      <c r="B141" s="227">
        <v>4</v>
      </c>
      <c r="C141" s="227">
        <v>9</v>
      </c>
      <c r="D141" s="228" t="s">
        <v>497</v>
      </c>
      <c r="E141" s="229" t="s">
        <v>379</v>
      </c>
      <c r="F141" s="230">
        <v>108.4</v>
      </c>
    </row>
    <row r="142" spans="1:6" hidden="1">
      <c r="A142" s="226" t="s">
        <v>498</v>
      </c>
      <c r="B142" s="227">
        <v>4</v>
      </c>
      <c r="C142" s="227">
        <v>9</v>
      </c>
      <c r="D142" s="228" t="s">
        <v>499</v>
      </c>
      <c r="E142" s="229" t="s">
        <v>379</v>
      </c>
      <c r="F142" s="230">
        <v>108.4</v>
      </c>
    </row>
    <row r="143" spans="1:6" hidden="1">
      <c r="A143" s="226" t="s">
        <v>392</v>
      </c>
      <c r="B143" s="227">
        <v>4</v>
      </c>
      <c r="C143" s="227">
        <v>9</v>
      </c>
      <c r="D143" s="228" t="s">
        <v>499</v>
      </c>
      <c r="E143" s="229" t="s">
        <v>393</v>
      </c>
      <c r="F143" s="230">
        <v>108.4</v>
      </c>
    </row>
    <row r="144" spans="1:6">
      <c r="A144" s="226" t="s">
        <v>500</v>
      </c>
      <c r="B144" s="227">
        <v>4</v>
      </c>
      <c r="C144" s="227">
        <v>12</v>
      </c>
      <c r="D144" s="228" t="s">
        <v>379</v>
      </c>
      <c r="E144" s="229" t="s">
        <v>379</v>
      </c>
      <c r="F144" s="230">
        <v>575</v>
      </c>
    </row>
    <row r="145" spans="1:6" ht="46.9" hidden="1" customHeight="1">
      <c r="A145" s="226" t="s">
        <v>465</v>
      </c>
      <c r="B145" s="227">
        <v>4</v>
      </c>
      <c r="C145" s="227">
        <v>12</v>
      </c>
      <c r="D145" s="228" t="s">
        <v>466</v>
      </c>
      <c r="E145" s="229" t="s">
        <v>379</v>
      </c>
      <c r="F145" s="230">
        <v>515</v>
      </c>
    </row>
    <row r="146" spans="1:6" ht="31.15" hidden="1" customHeight="1">
      <c r="A146" s="226" t="s">
        <v>467</v>
      </c>
      <c r="B146" s="227">
        <v>4</v>
      </c>
      <c r="C146" s="227">
        <v>12</v>
      </c>
      <c r="D146" s="228" t="s">
        <v>468</v>
      </c>
      <c r="E146" s="229" t="s">
        <v>379</v>
      </c>
      <c r="F146" s="230">
        <v>515</v>
      </c>
    </row>
    <row r="147" spans="1:6" ht="47.25" hidden="1">
      <c r="A147" s="226" t="s">
        <v>469</v>
      </c>
      <c r="B147" s="227">
        <v>4</v>
      </c>
      <c r="C147" s="227">
        <v>12</v>
      </c>
      <c r="D147" s="228" t="s">
        <v>470</v>
      </c>
      <c r="E147" s="229" t="s">
        <v>379</v>
      </c>
      <c r="F147" s="230">
        <v>515</v>
      </c>
    </row>
    <row r="148" spans="1:6" hidden="1">
      <c r="A148" s="226" t="s">
        <v>392</v>
      </c>
      <c r="B148" s="227">
        <v>4</v>
      </c>
      <c r="C148" s="227">
        <v>12</v>
      </c>
      <c r="D148" s="228" t="s">
        <v>470</v>
      </c>
      <c r="E148" s="229" t="s">
        <v>393</v>
      </c>
      <c r="F148" s="230">
        <v>515</v>
      </c>
    </row>
    <row r="149" spans="1:6" ht="31.5" hidden="1">
      <c r="A149" s="226" t="s">
        <v>501</v>
      </c>
      <c r="B149" s="227">
        <v>4</v>
      </c>
      <c r="C149" s="227">
        <v>12</v>
      </c>
      <c r="D149" s="228" t="s">
        <v>502</v>
      </c>
      <c r="E149" s="229" t="s">
        <v>379</v>
      </c>
      <c r="F149" s="230">
        <v>60</v>
      </c>
    </row>
    <row r="150" spans="1:6" ht="47.25" hidden="1">
      <c r="A150" s="226" t="s">
        <v>503</v>
      </c>
      <c r="B150" s="227">
        <v>4</v>
      </c>
      <c r="C150" s="227">
        <v>12</v>
      </c>
      <c r="D150" s="228" t="s">
        <v>504</v>
      </c>
      <c r="E150" s="229" t="s">
        <v>379</v>
      </c>
      <c r="F150" s="230">
        <v>60</v>
      </c>
    </row>
    <row r="151" spans="1:6" ht="46.9" hidden="1" customHeight="1">
      <c r="A151" s="226" t="s">
        <v>505</v>
      </c>
      <c r="B151" s="227">
        <v>4</v>
      </c>
      <c r="C151" s="227">
        <v>12</v>
      </c>
      <c r="D151" s="228" t="s">
        <v>506</v>
      </c>
      <c r="E151" s="229" t="s">
        <v>379</v>
      </c>
      <c r="F151" s="230">
        <v>50</v>
      </c>
    </row>
    <row r="152" spans="1:6" hidden="1">
      <c r="A152" s="226" t="s">
        <v>398</v>
      </c>
      <c r="B152" s="227">
        <v>4</v>
      </c>
      <c r="C152" s="227">
        <v>12</v>
      </c>
      <c r="D152" s="228" t="s">
        <v>506</v>
      </c>
      <c r="E152" s="229" t="s">
        <v>399</v>
      </c>
      <c r="F152" s="230">
        <v>50</v>
      </c>
    </row>
    <row r="153" spans="1:6" ht="31.5" hidden="1">
      <c r="A153" s="226" t="s">
        <v>507</v>
      </c>
      <c r="B153" s="227">
        <v>4</v>
      </c>
      <c r="C153" s="227">
        <v>12</v>
      </c>
      <c r="D153" s="228" t="s">
        <v>508</v>
      </c>
      <c r="E153" s="229" t="s">
        <v>379</v>
      </c>
      <c r="F153" s="230">
        <v>10</v>
      </c>
    </row>
    <row r="154" spans="1:6" hidden="1">
      <c r="A154" s="226" t="s">
        <v>392</v>
      </c>
      <c r="B154" s="227">
        <v>4</v>
      </c>
      <c r="C154" s="227">
        <v>12</v>
      </c>
      <c r="D154" s="228" t="s">
        <v>508</v>
      </c>
      <c r="E154" s="229" t="s">
        <v>393</v>
      </c>
      <c r="F154" s="230">
        <v>10</v>
      </c>
    </row>
    <row r="155" spans="1:6" s="225" customFormat="1">
      <c r="A155" s="220" t="s">
        <v>509</v>
      </c>
      <c r="B155" s="221">
        <v>5</v>
      </c>
      <c r="C155" s="221">
        <v>0</v>
      </c>
      <c r="D155" s="222" t="s">
        <v>379</v>
      </c>
      <c r="E155" s="223" t="s">
        <v>379</v>
      </c>
      <c r="F155" s="224">
        <v>3510.2</v>
      </c>
    </row>
    <row r="156" spans="1:6">
      <c r="A156" s="226" t="s">
        <v>510</v>
      </c>
      <c r="B156" s="227">
        <v>5</v>
      </c>
      <c r="C156" s="227">
        <v>1</v>
      </c>
      <c r="D156" s="228" t="s">
        <v>379</v>
      </c>
      <c r="E156" s="229" t="s">
        <v>379</v>
      </c>
      <c r="F156" s="230">
        <v>224.9</v>
      </c>
    </row>
    <row r="157" spans="1:6" hidden="1">
      <c r="A157" s="226" t="s">
        <v>511</v>
      </c>
      <c r="B157" s="227">
        <v>5</v>
      </c>
      <c r="C157" s="227">
        <v>1</v>
      </c>
      <c r="D157" s="228" t="s">
        <v>512</v>
      </c>
      <c r="E157" s="229" t="s">
        <v>379</v>
      </c>
      <c r="F157" s="230">
        <v>224.9</v>
      </c>
    </row>
    <row r="158" spans="1:6" hidden="1">
      <c r="A158" s="226" t="s">
        <v>513</v>
      </c>
      <c r="B158" s="227">
        <v>5</v>
      </c>
      <c r="C158" s="227">
        <v>1</v>
      </c>
      <c r="D158" s="228" t="s">
        <v>514</v>
      </c>
      <c r="E158" s="229" t="s">
        <v>379</v>
      </c>
      <c r="F158" s="230">
        <v>224.9</v>
      </c>
    </row>
    <row r="159" spans="1:6" hidden="1">
      <c r="A159" s="226" t="s">
        <v>515</v>
      </c>
      <c r="B159" s="227">
        <v>5</v>
      </c>
      <c r="C159" s="227">
        <v>1</v>
      </c>
      <c r="D159" s="228" t="s">
        <v>516</v>
      </c>
      <c r="E159" s="229" t="s">
        <v>379</v>
      </c>
      <c r="F159" s="230">
        <v>224.9</v>
      </c>
    </row>
    <row r="160" spans="1:6" hidden="1">
      <c r="A160" s="226" t="s">
        <v>392</v>
      </c>
      <c r="B160" s="227">
        <v>5</v>
      </c>
      <c r="C160" s="227">
        <v>1</v>
      </c>
      <c r="D160" s="228" t="s">
        <v>516</v>
      </c>
      <c r="E160" s="229" t="s">
        <v>393</v>
      </c>
      <c r="F160" s="230">
        <v>224.9</v>
      </c>
    </row>
    <row r="161" spans="1:6">
      <c r="A161" s="226" t="s">
        <v>517</v>
      </c>
      <c r="B161" s="227">
        <v>5</v>
      </c>
      <c r="C161" s="227">
        <v>5</v>
      </c>
      <c r="D161" s="228" t="s">
        <v>379</v>
      </c>
      <c r="E161" s="229" t="s">
        <v>379</v>
      </c>
      <c r="F161" s="230">
        <v>3285.3</v>
      </c>
    </row>
    <row r="162" spans="1:6" ht="31.5" hidden="1">
      <c r="A162" s="226" t="s">
        <v>381</v>
      </c>
      <c r="B162" s="227">
        <v>5</v>
      </c>
      <c r="C162" s="227">
        <v>5</v>
      </c>
      <c r="D162" s="228" t="s">
        <v>382</v>
      </c>
      <c r="E162" s="229" t="s">
        <v>379</v>
      </c>
      <c r="F162" s="230">
        <v>3285.3</v>
      </c>
    </row>
    <row r="163" spans="1:6" hidden="1">
      <c r="A163" s="226" t="s">
        <v>389</v>
      </c>
      <c r="B163" s="227">
        <v>5</v>
      </c>
      <c r="C163" s="227">
        <v>5</v>
      </c>
      <c r="D163" s="228" t="s">
        <v>390</v>
      </c>
      <c r="E163" s="229" t="s">
        <v>379</v>
      </c>
      <c r="F163" s="230">
        <v>3285.3</v>
      </c>
    </row>
    <row r="164" spans="1:6" hidden="1">
      <c r="A164" s="226" t="s">
        <v>385</v>
      </c>
      <c r="B164" s="227">
        <v>5</v>
      </c>
      <c r="C164" s="227">
        <v>5</v>
      </c>
      <c r="D164" s="228" t="s">
        <v>391</v>
      </c>
      <c r="E164" s="229" t="s">
        <v>379</v>
      </c>
      <c r="F164" s="230">
        <v>2785.3</v>
      </c>
    </row>
    <row r="165" spans="1:6" ht="46.9" hidden="1" customHeight="1">
      <c r="A165" s="226" t="s">
        <v>387</v>
      </c>
      <c r="B165" s="227">
        <v>5</v>
      </c>
      <c r="C165" s="227">
        <v>5</v>
      </c>
      <c r="D165" s="228" t="s">
        <v>391</v>
      </c>
      <c r="E165" s="229" t="s">
        <v>230</v>
      </c>
      <c r="F165" s="230">
        <v>2773.3</v>
      </c>
    </row>
    <row r="166" spans="1:6" hidden="1">
      <c r="A166" s="226" t="s">
        <v>392</v>
      </c>
      <c r="B166" s="227">
        <v>5</v>
      </c>
      <c r="C166" s="227">
        <v>5</v>
      </c>
      <c r="D166" s="228" t="s">
        <v>391</v>
      </c>
      <c r="E166" s="229" t="s">
        <v>393</v>
      </c>
      <c r="F166" s="230">
        <v>12</v>
      </c>
    </row>
    <row r="167" spans="1:6" ht="31.5" hidden="1">
      <c r="A167" s="226" t="s">
        <v>400</v>
      </c>
      <c r="B167" s="227">
        <v>5</v>
      </c>
      <c r="C167" s="227">
        <v>5</v>
      </c>
      <c r="D167" s="228" t="s">
        <v>401</v>
      </c>
      <c r="E167" s="229" t="s">
        <v>379</v>
      </c>
      <c r="F167" s="230">
        <v>500</v>
      </c>
    </row>
    <row r="168" spans="1:6" ht="46.9" hidden="1" customHeight="1">
      <c r="A168" s="226" t="s">
        <v>387</v>
      </c>
      <c r="B168" s="227">
        <v>5</v>
      </c>
      <c r="C168" s="227">
        <v>5</v>
      </c>
      <c r="D168" s="228" t="s">
        <v>401</v>
      </c>
      <c r="E168" s="229" t="s">
        <v>230</v>
      </c>
      <c r="F168" s="230">
        <v>500</v>
      </c>
    </row>
    <row r="169" spans="1:6" s="225" customFormat="1">
      <c r="A169" s="220" t="s">
        <v>518</v>
      </c>
      <c r="B169" s="221">
        <v>6</v>
      </c>
      <c r="C169" s="221">
        <v>0</v>
      </c>
      <c r="D169" s="222" t="s">
        <v>379</v>
      </c>
      <c r="E169" s="223" t="s">
        <v>379</v>
      </c>
      <c r="F169" s="224">
        <v>8815.2000000000007</v>
      </c>
    </row>
    <row r="170" spans="1:6">
      <c r="A170" s="226" t="s">
        <v>519</v>
      </c>
      <c r="B170" s="227">
        <v>6</v>
      </c>
      <c r="C170" s="227">
        <v>5</v>
      </c>
      <c r="D170" s="228" t="s">
        <v>379</v>
      </c>
      <c r="E170" s="229" t="s">
        <v>379</v>
      </c>
      <c r="F170" s="230">
        <v>8815.2000000000007</v>
      </c>
    </row>
    <row r="171" spans="1:6" ht="31.5" hidden="1">
      <c r="A171" s="226" t="s">
        <v>520</v>
      </c>
      <c r="B171" s="227">
        <v>6</v>
      </c>
      <c r="C171" s="227">
        <v>5</v>
      </c>
      <c r="D171" s="228" t="s">
        <v>521</v>
      </c>
      <c r="E171" s="229" t="s">
        <v>379</v>
      </c>
      <c r="F171" s="230">
        <v>8815.2000000000007</v>
      </c>
    </row>
    <row r="172" spans="1:6" ht="63" hidden="1">
      <c r="A172" s="226" t="s">
        <v>522</v>
      </c>
      <c r="B172" s="227">
        <v>6</v>
      </c>
      <c r="C172" s="227">
        <v>5</v>
      </c>
      <c r="D172" s="228" t="s">
        <v>523</v>
      </c>
      <c r="E172" s="229" t="s">
        <v>379</v>
      </c>
      <c r="F172" s="230">
        <v>8815.2000000000007</v>
      </c>
    </row>
    <row r="173" spans="1:6" ht="31.5" hidden="1">
      <c r="A173" s="226" t="s">
        <v>524</v>
      </c>
      <c r="B173" s="227">
        <v>6</v>
      </c>
      <c r="C173" s="227">
        <v>5</v>
      </c>
      <c r="D173" s="228" t="s">
        <v>525</v>
      </c>
      <c r="E173" s="229" t="s">
        <v>379</v>
      </c>
      <c r="F173" s="230">
        <v>8815.2000000000007</v>
      </c>
    </row>
    <row r="174" spans="1:6" ht="31.5" hidden="1">
      <c r="A174" s="226" t="s">
        <v>526</v>
      </c>
      <c r="B174" s="227">
        <v>6</v>
      </c>
      <c r="C174" s="227">
        <v>5</v>
      </c>
      <c r="D174" s="228" t="s">
        <v>525</v>
      </c>
      <c r="E174" s="229" t="s">
        <v>527</v>
      </c>
      <c r="F174" s="230">
        <v>8815.2000000000007</v>
      </c>
    </row>
    <row r="175" spans="1:6" s="225" customFormat="1">
      <c r="A175" s="220" t="s">
        <v>528</v>
      </c>
      <c r="B175" s="221">
        <v>7</v>
      </c>
      <c r="C175" s="221">
        <v>0</v>
      </c>
      <c r="D175" s="222" t="s">
        <v>379</v>
      </c>
      <c r="E175" s="223" t="s">
        <v>379</v>
      </c>
      <c r="F175" s="224">
        <v>519513</v>
      </c>
    </row>
    <row r="176" spans="1:6">
      <c r="A176" s="226" t="s">
        <v>529</v>
      </c>
      <c r="B176" s="227">
        <v>7</v>
      </c>
      <c r="C176" s="227">
        <v>1</v>
      </c>
      <c r="D176" s="228" t="s">
        <v>379</v>
      </c>
      <c r="E176" s="229" t="s">
        <v>379</v>
      </c>
      <c r="F176" s="230">
        <v>136559.79999999999</v>
      </c>
    </row>
    <row r="177" spans="1:6" hidden="1">
      <c r="A177" s="226" t="s">
        <v>530</v>
      </c>
      <c r="B177" s="227">
        <v>7</v>
      </c>
      <c r="C177" s="227">
        <v>1</v>
      </c>
      <c r="D177" s="228" t="s">
        <v>531</v>
      </c>
      <c r="E177" s="229" t="s">
        <v>379</v>
      </c>
      <c r="F177" s="230">
        <v>134356</v>
      </c>
    </row>
    <row r="178" spans="1:6" ht="31.5" hidden="1">
      <c r="A178" s="226" t="s">
        <v>447</v>
      </c>
      <c r="B178" s="227">
        <v>7</v>
      </c>
      <c r="C178" s="227">
        <v>1</v>
      </c>
      <c r="D178" s="228" t="s">
        <v>532</v>
      </c>
      <c r="E178" s="229" t="s">
        <v>379</v>
      </c>
      <c r="F178" s="230">
        <v>22260.5</v>
      </c>
    </row>
    <row r="179" spans="1:6" hidden="1">
      <c r="A179" s="226" t="s">
        <v>392</v>
      </c>
      <c r="B179" s="227">
        <v>7</v>
      </c>
      <c r="C179" s="227">
        <v>1</v>
      </c>
      <c r="D179" s="228" t="s">
        <v>532</v>
      </c>
      <c r="E179" s="229" t="s">
        <v>393</v>
      </c>
      <c r="F179" s="230">
        <v>21554.1</v>
      </c>
    </row>
    <row r="180" spans="1:6" hidden="1">
      <c r="A180" s="226" t="s">
        <v>398</v>
      </c>
      <c r="B180" s="227">
        <v>7</v>
      </c>
      <c r="C180" s="227">
        <v>1</v>
      </c>
      <c r="D180" s="228" t="s">
        <v>532</v>
      </c>
      <c r="E180" s="229" t="s">
        <v>399</v>
      </c>
      <c r="F180" s="230">
        <v>706.4</v>
      </c>
    </row>
    <row r="181" spans="1:6" ht="31.5" hidden="1">
      <c r="A181" s="226" t="s">
        <v>400</v>
      </c>
      <c r="B181" s="227">
        <v>7</v>
      </c>
      <c r="C181" s="227">
        <v>1</v>
      </c>
      <c r="D181" s="228" t="s">
        <v>533</v>
      </c>
      <c r="E181" s="229" t="s">
        <v>379</v>
      </c>
      <c r="F181" s="230">
        <v>1200</v>
      </c>
    </row>
    <row r="182" spans="1:6" hidden="1">
      <c r="A182" s="226" t="s">
        <v>392</v>
      </c>
      <c r="B182" s="227">
        <v>7</v>
      </c>
      <c r="C182" s="227">
        <v>1</v>
      </c>
      <c r="D182" s="228" t="s">
        <v>533</v>
      </c>
      <c r="E182" s="229" t="s">
        <v>393</v>
      </c>
      <c r="F182" s="230">
        <v>1200</v>
      </c>
    </row>
    <row r="183" spans="1:6" ht="47.25" hidden="1">
      <c r="A183" s="226" t="s">
        <v>534</v>
      </c>
      <c r="B183" s="227">
        <v>7</v>
      </c>
      <c r="C183" s="227">
        <v>1</v>
      </c>
      <c r="D183" s="228" t="s">
        <v>535</v>
      </c>
      <c r="E183" s="229" t="s">
        <v>379</v>
      </c>
      <c r="F183" s="230">
        <v>110895.5</v>
      </c>
    </row>
    <row r="184" spans="1:6" ht="46.9" hidden="1" customHeight="1">
      <c r="A184" s="226" t="s">
        <v>387</v>
      </c>
      <c r="B184" s="227">
        <v>7</v>
      </c>
      <c r="C184" s="227">
        <v>1</v>
      </c>
      <c r="D184" s="228" t="s">
        <v>535</v>
      </c>
      <c r="E184" s="229" t="s">
        <v>230</v>
      </c>
      <c r="F184" s="230">
        <v>110183.5</v>
      </c>
    </row>
    <row r="185" spans="1:6" hidden="1">
      <c r="A185" s="226" t="s">
        <v>392</v>
      </c>
      <c r="B185" s="227">
        <v>7</v>
      </c>
      <c r="C185" s="227">
        <v>1</v>
      </c>
      <c r="D185" s="228" t="s">
        <v>535</v>
      </c>
      <c r="E185" s="229" t="s">
        <v>393</v>
      </c>
      <c r="F185" s="230">
        <v>712</v>
      </c>
    </row>
    <row r="186" spans="1:6" ht="31.5" hidden="1">
      <c r="A186" s="226" t="s">
        <v>536</v>
      </c>
      <c r="B186" s="227">
        <v>7</v>
      </c>
      <c r="C186" s="227">
        <v>1</v>
      </c>
      <c r="D186" s="228" t="s">
        <v>537</v>
      </c>
      <c r="E186" s="229" t="s">
        <v>379</v>
      </c>
      <c r="F186" s="230">
        <v>1003</v>
      </c>
    </row>
    <row r="187" spans="1:6" ht="47.25" hidden="1">
      <c r="A187" s="226" t="s">
        <v>538</v>
      </c>
      <c r="B187" s="227">
        <v>7</v>
      </c>
      <c r="C187" s="227">
        <v>1</v>
      </c>
      <c r="D187" s="228" t="s">
        <v>539</v>
      </c>
      <c r="E187" s="229" t="s">
        <v>379</v>
      </c>
      <c r="F187" s="230">
        <v>1003</v>
      </c>
    </row>
    <row r="188" spans="1:6" ht="31.5" hidden="1">
      <c r="A188" s="226" t="s">
        <v>540</v>
      </c>
      <c r="B188" s="227">
        <v>7</v>
      </c>
      <c r="C188" s="227">
        <v>1</v>
      </c>
      <c r="D188" s="228" t="s">
        <v>541</v>
      </c>
      <c r="E188" s="229" t="s">
        <v>379</v>
      </c>
      <c r="F188" s="230">
        <v>1003</v>
      </c>
    </row>
    <row r="189" spans="1:6" hidden="1">
      <c r="A189" s="226" t="s">
        <v>392</v>
      </c>
      <c r="B189" s="227">
        <v>7</v>
      </c>
      <c r="C189" s="227">
        <v>1</v>
      </c>
      <c r="D189" s="228" t="s">
        <v>541</v>
      </c>
      <c r="E189" s="229" t="s">
        <v>393</v>
      </c>
      <c r="F189" s="230">
        <v>1003</v>
      </c>
    </row>
    <row r="190" spans="1:6" ht="47.25" hidden="1">
      <c r="A190" s="226" t="s">
        <v>402</v>
      </c>
      <c r="B190" s="227">
        <v>7</v>
      </c>
      <c r="C190" s="227">
        <v>1</v>
      </c>
      <c r="D190" s="228" t="s">
        <v>403</v>
      </c>
      <c r="E190" s="229" t="s">
        <v>379</v>
      </c>
      <c r="F190" s="230">
        <v>58.8</v>
      </c>
    </row>
    <row r="191" spans="1:6" ht="63" hidden="1">
      <c r="A191" s="226" t="s">
        <v>404</v>
      </c>
      <c r="B191" s="227">
        <v>7</v>
      </c>
      <c r="C191" s="227">
        <v>1</v>
      </c>
      <c r="D191" s="228" t="s">
        <v>405</v>
      </c>
      <c r="E191" s="229" t="s">
        <v>379</v>
      </c>
      <c r="F191" s="230">
        <v>58.8</v>
      </c>
    </row>
    <row r="192" spans="1:6" ht="47.25" hidden="1">
      <c r="A192" s="226" t="s">
        <v>542</v>
      </c>
      <c r="B192" s="227">
        <v>7</v>
      </c>
      <c r="C192" s="227">
        <v>1</v>
      </c>
      <c r="D192" s="228" t="s">
        <v>543</v>
      </c>
      <c r="E192" s="229" t="s">
        <v>379</v>
      </c>
      <c r="F192" s="230">
        <v>58.8</v>
      </c>
    </row>
    <row r="193" spans="1:6" hidden="1">
      <c r="A193" s="226" t="s">
        <v>392</v>
      </c>
      <c r="B193" s="227">
        <v>7</v>
      </c>
      <c r="C193" s="227">
        <v>1</v>
      </c>
      <c r="D193" s="228" t="s">
        <v>543</v>
      </c>
      <c r="E193" s="229" t="s">
        <v>393</v>
      </c>
      <c r="F193" s="230">
        <v>58.8</v>
      </c>
    </row>
    <row r="194" spans="1:6" hidden="1">
      <c r="A194" s="226" t="s">
        <v>544</v>
      </c>
      <c r="B194" s="227">
        <v>7</v>
      </c>
      <c r="C194" s="227">
        <v>1</v>
      </c>
      <c r="D194" s="228" t="s">
        <v>545</v>
      </c>
      <c r="E194" s="229" t="s">
        <v>379</v>
      </c>
      <c r="F194" s="230">
        <v>1122</v>
      </c>
    </row>
    <row r="195" spans="1:6" ht="31.5" hidden="1">
      <c r="A195" s="226" t="s">
        <v>546</v>
      </c>
      <c r="B195" s="227">
        <v>7</v>
      </c>
      <c r="C195" s="227">
        <v>1</v>
      </c>
      <c r="D195" s="228" t="s">
        <v>547</v>
      </c>
      <c r="E195" s="229" t="s">
        <v>379</v>
      </c>
      <c r="F195" s="230">
        <v>1122</v>
      </c>
    </row>
    <row r="196" spans="1:6" ht="47.25" hidden="1">
      <c r="A196" s="226" t="s">
        <v>548</v>
      </c>
      <c r="B196" s="227">
        <v>7</v>
      </c>
      <c r="C196" s="227">
        <v>1</v>
      </c>
      <c r="D196" s="228" t="s">
        <v>549</v>
      </c>
      <c r="E196" s="229" t="s">
        <v>379</v>
      </c>
      <c r="F196" s="230">
        <v>265</v>
      </c>
    </row>
    <row r="197" spans="1:6" hidden="1">
      <c r="A197" s="226" t="s">
        <v>392</v>
      </c>
      <c r="B197" s="227">
        <v>7</v>
      </c>
      <c r="C197" s="227">
        <v>1</v>
      </c>
      <c r="D197" s="228" t="s">
        <v>549</v>
      </c>
      <c r="E197" s="229" t="s">
        <v>393</v>
      </c>
      <c r="F197" s="230">
        <v>265</v>
      </c>
    </row>
    <row r="198" spans="1:6" ht="63" hidden="1">
      <c r="A198" s="226" t="s">
        <v>550</v>
      </c>
      <c r="B198" s="227">
        <v>7</v>
      </c>
      <c r="C198" s="227">
        <v>1</v>
      </c>
      <c r="D198" s="228" t="s">
        <v>551</v>
      </c>
      <c r="E198" s="229" t="s">
        <v>379</v>
      </c>
      <c r="F198" s="230">
        <v>857</v>
      </c>
    </row>
    <row r="199" spans="1:6" hidden="1">
      <c r="A199" s="226" t="s">
        <v>392</v>
      </c>
      <c r="B199" s="227">
        <v>7</v>
      </c>
      <c r="C199" s="227">
        <v>1</v>
      </c>
      <c r="D199" s="228" t="s">
        <v>551</v>
      </c>
      <c r="E199" s="229" t="s">
        <v>393</v>
      </c>
      <c r="F199" s="230">
        <v>857</v>
      </c>
    </row>
    <row r="200" spans="1:6" ht="31.5" hidden="1">
      <c r="A200" s="226" t="s">
        <v>552</v>
      </c>
      <c r="B200" s="227">
        <v>7</v>
      </c>
      <c r="C200" s="227">
        <v>1</v>
      </c>
      <c r="D200" s="228" t="s">
        <v>553</v>
      </c>
      <c r="E200" s="229" t="s">
        <v>379</v>
      </c>
      <c r="F200" s="230">
        <v>20</v>
      </c>
    </row>
    <row r="201" spans="1:6" ht="47.25" hidden="1">
      <c r="A201" s="226" t="s">
        <v>554</v>
      </c>
      <c r="B201" s="227">
        <v>7</v>
      </c>
      <c r="C201" s="227">
        <v>1</v>
      </c>
      <c r="D201" s="228" t="s">
        <v>555</v>
      </c>
      <c r="E201" s="229" t="s">
        <v>379</v>
      </c>
      <c r="F201" s="230">
        <v>20</v>
      </c>
    </row>
    <row r="202" spans="1:6" ht="47.25" hidden="1">
      <c r="A202" s="226" t="s">
        <v>556</v>
      </c>
      <c r="B202" s="227">
        <v>7</v>
      </c>
      <c r="C202" s="227">
        <v>1</v>
      </c>
      <c r="D202" s="228" t="s">
        <v>557</v>
      </c>
      <c r="E202" s="229" t="s">
        <v>379</v>
      </c>
      <c r="F202" s="230">
        <v>20</v>
      </c>
    </row>
    <row r="203" spans="1:6" hidden="1">
      <c r="A203" s="226" t="s">
        <v>392</v>
      </c>
      <c r="B203" s="227">
        <v>7</v>
      </c>
      <c r="C203" s="227">
        <v>1</v>
      </c>
      <c r="D203" s="228" t="s">
        <v>557</v>
      </c>
      <c r="E203" s="229" t="s">
        <v>393</v>
      </c>
      <c r="F203" s="230">
        <v>20</v>
      </c>
    </row>
    <row r="204" spans="1:6">
      <c r="A204" s="226" t="s">
        <v>558</v>
      </c>
      <c r="B204" s="227">
        <v>7</v>
      </c>
      <c r="C204" s="227">
        <v>2</v>
      </c>
      <c r="D204" s="228" t="s">
        <v>379</v>
      </c>
      <c r="E204" s="229" t="s">
        <v>379</v>
      </c>
      <c r="F204" s="230">
        <v>352230.9</v>
      </c>
    </row>
    <row r="205" spans="1:6" hidden="1">
      <c r="A205" s="226" t="s">
        <v>559</v>
      </c>
      <c r="B205" s="227">
        <v>7</v>
      </c>
      <c r="C205" s="227">
        <v>2</v>
      </c>
      <c r="D205" s="228" t="s">
        <v>560</v>
      </c>
      <c r="E205" s="229" t="s">
        <v>379</v>
      </c>
      <c r="F205" s="230">
        <v>339529</v>
      </c>
    </row>
    <row r="206" spans="1:6" ht="31.5" hidden="1">
      <c r="A206" s="226" t="s">
        <v>447</v>
      </c>
      <c r="B206" s="227">
        <v>7</v>
      </c>
      <c r="C206" s="227">
        <v>2</v>
      </c>
      <c r="D206" s="228" t="s">
        <v>561</v>
      </c>
      <c r="E206" s="229" t="s">
        <v>379</v>
      </c>
      <c r="F206" s="230">
        <v>13980.4</v>
      </c>
    </row>
    <row r="207" spans="1:6" hidden="1">
      <c r="A207" s="226" t="s">
        <v>392</v>
      </c>
      <c r="B207" s="227">
        <v>7</v>
      </c>
      <c r="C207" s="227">
        <v>2</v>
      </c>
      <c r="D207" s="228" t="s">
        <v>561</v>
      </c>
      <c r="E207" s="229" t="s">
        <v>393</v>
      </c>
      <c r="F207" s="230">
        <v>11735.4</v>
      </c>
    </row>
    <row r="208" spans="1:6" hidden="1">
      <c r="A208" s="226" t="s">
        <v>562</v>
      </c>
      <c r="B208" s="227">
        <v>7</v>
      </c>
      <c r="C208" s="227">
        <v>2</v>
      </c>
      <c r="D208" s="228" t="s">
        <v>561</v>
      </c>
      <c r="E208" s="229" t="s">
        <v>563</v>
      </c>
      <c r="F208" s="230">
        <v>9</v>
      </c>
    </row>
    <row r="209" spans="1:6" hidden="1">
      <c r="A209" s="226" t="s">
        <v>398</v>
      </c>
      <c r="B209" s="227">
        <v>7</v>
      </c>
      <c r="C209" s="227">
        <v>2</v>
      </c>
      <c r="D209" s="228" t="s">
        <v>561</v>
      </c>
      <c r="E209" s="229" t="s">
        <v>399</v>
      </c>
      <c r="F209" s="230">
        <v>2236</v>
      </c>
    </row>
    <row r="210" spans="1:6" ht="31.5" hidden="1">
      <c r="A210" s="226" t="s">
        <v>400</v>
      </c>
      <c r="B210" s="227">
        <v>7</v>
      </c>
      <c r="C210" s="227">
        <v>2</v>
      </c>
      <c r="D210" s="228" t="s">
        <v>564</v>
      </c>
      <c r="E210" s="229" t="s">
        <v>379</v>
      </c>
      <c r="F210" s="230">
        <v>4000</v>
      </c>
    </row>
    <row r="211" spans="1:6" hidden="1">
      <c r="A211" s="226" t="s">
        <v>392</v>
      </c>
      <c r="B211" s="227">
        <v>7</v>
      </c>
      <c r="C211" s="227">
        <v>2</v>
      </c>
      <c r="D211" s="228" t="s">
        <v>564</v>
      </c>
      <c r="E211" s="229" t="s">
        <v>393</v>
      </c>
      <c r="F211" s="230">
        <v>4000</v>
      </c>
    </row>
    <row r="212" spans="1:6" ht="78.75" hidden="1">
      <c r="A212" s="226" t="s">
        <v>565</v>
      </c>
      <c r="B212" s="227">
        <v>7</v>
      </c>
      <c r="C212" s="227">
        <v>2</v>
      </c>
      <c r="D212" s="228" t="s">
        <v>566</v>
      </c>
      <c r="E212" s="229" t="s">
        <v>379</v>
      </c>
      <c r="F212" s="230">
        <v>321548.59999999998</v>
      </c>
    </row>
    <row r="213" spans="1:6" ht="46.9" hidden="1" customHeight="1">
      <c r="A213" s="226" t="s">
        <v>387</v>
      </c>
      <c r="B213" s="227">
        <v>7</v>
      </c>
      <c r="C213" s="227">
        <v>2</v>
      </c>
      <c r="D213" s="228" t="s">
        <v>566</v>
      </c>
      <c r="E213" s="229" t="s">
        <v>230</v>
      </c>
      <c r="F213" s="230">
        <v>315637.09999999998</v>
      </c>
    </row>
    <row r="214" spans="1:6" hidden="1">
      <c r="A214" s="226" t="s">
        <v>392</v>
      </c>
      <c r="B214" s="227">
        <v>7</v>
      </c>
      <c r="C214" s="227">
        <v>2</v>
      </c>
      <c r="D214" s="228" t="s">
        <v>566</v>
      </c>
      <c r="E214" s="229" t="s">
        <v>393</v>
      </c>
      <c r="F214" s="230">
        <v>5911.5</v>
      </c>
    </row>
    <row r="215" spans="1:6" ht="31.5" hidden="1">
      <c r="A215" s="226" t="s">
        <v>567</v>
      </c>
      <c r="B215" s="227">
        <v>7</v>
      </c>
      <c r="C215" s="227">
        <v>2</v>
      </c>
      <c r="D215" s="228" t="s">
        <v>568</v>
      </c>
      <c r="E215" s="229" t="s">
        <v>379</v>
      </c>
      <c r="F215" s="230">
        <v>100</v>
      </c>
    </row>
    <row r="216" spans="1:6" ht="47.25" hidden="1">
      <c r="A216" s="226" t="s">
        <v>569</v>
      </c>
      <c r="B216" s="227">
        <v>7</v>
      </c>
      <c r="C216" s="227">
        <v>2</v>
      </c>
      <c r="D216" s="228" t="s">
        <v>570</v>
      </c>
      <c r="E216" s="229" t="s">
        <v>379</v>
      </c>
      <c r="F216" s="230">
        <v>100</v>
      </c>
    </row>
    <row r="217" spans="1:6" ht="46.9" hidden="1" customHeight="1">
      <c r="A217" s="226" t="s">
        <v>571</v>
      </c>
      <c r="B217" s="227">
        <v>7</v>
      </c>
      <c r="C217" s="227">
        <v>2</v>
      </c>
      <c r="D217" s="228" t="s">
        <v>572</v>
      </c>
      <c r="E217" s="229" t="s">
        <v>379</v>
      </c>
      <c r="F217" s="230">
        <v>100</v>
      </c>
    </row>
    <row r="218" spans="1:6" hidden="1">
      <c r="A218" s="226" t="s">
        <v>392</v>
      </c>
      <c r="B218" s="227">
        <v>7</v>
      </c>
      <c r="C218" s="227">
        <v>2</v>
      </c>
      <c r="D218" s="228" t="s">
        <v>572</v>
      </c>
      <c r="E218" s="229" t="s">
        <v>393</v>
      </c>
      <c r="F218" s="230">
        <v>100</v>
      </c>
    </row>
    <row r="219" spans="1:6" ht="31.5" hidden="1">
      <c r="A219" s="226" t="s">
        <v>573</v>
      </c>
      <c r="B219" s="227">
        <v>7</v>
      </c>
      <c r="C219" s="227">
        <v>2</v>
      </c>
      <c r="D219" s="228" t="s">
        <v>574</v>
      </c>
      <c r="E219" s="229" t="s">
        <v>379</v>
      </c>
      <c r="F219" s="230">
        <v>7801</v>
      </c>
    </row>
    <row r="220" spans="1:6" ht="31.5" hidden="1">
      <c r="A220" s="226" t="s">
        <v>575</v>
      </c>
      <c r="B220" s="227">
        <v>7</v>
      </c>
      <c r="C220" s="227">
        <v>2</v>
      </c>
      <c r="D220" s="228" t="s">
        <v>576</v>
      </c>
      <c r="E220" s="229" t="s">
        <v>379</v>
      </c>
      <c r="F220" s="230">
        <v>7801</v>
      </c>
    </row>
    <row r="221" spans="1:6" ht="78" hidden="1" customHeight="1">
      <c r="A221" s="226" t="s">
        <v>577</v>
      </c>
      <c r="B221" s="227">
        <v>7</v>
      </c>
      <c r="C221" s="227">
        <v>2</v>
      </c>
      <c r="D221" s="228" t="s">
        <v>578</v>
      </c>
      <c r="E221" s="229" t="s">
        <v>379</v>
      </c>
      <c r="F221" s="230">
        <v>471</v>
      </c>
    </row>
    <row r="222" spans="1:6" hidden="1">
      <c r="A222" s="226" t="s">
        <v>392</v>
      </c>
      <c r="B222" s="227">
        <v>7</v>
      </c>
      <c r="C222" s="227">
        <v>2</v>
      </c>
      <c r="D222" s="228" t="s">
        <v>578</v>
      </c>
      <c r="E222" s="229" t="s">
        <v>393</v>
      </c>
      <c r="F222" s="230">
        <v>471</v>
      </c>
    </row>
    <row r="223" spans="1:6" ht="46.9" hidden="1" customHeight="1">
      <c r="A223" s="226" t="s">
        <v>579</v>
      </c>
      <c r="B223" s="227">
        <v>7</v>
      </c>
      <c r="C223" s="227">
        <v>2</v>
      </c>
      <c r="D223" s="228" t="s">
        <v>580</v>
      </c>
      <c r="E223" s="229" t="s">
        <v>379</v>
      </c>
      <c r="F223" s="230">
        <v>6985</v>
      </c>
    </row>
    <row r="224" spans="1:6" hidden="1">
      <c r="A224" s="226" t="s">
        <v>392</v>
      </c>
      <c r="B224" s="227">
        <v>7</v>
      </c>
      <c r="C224" s="227">
        <v>2</v>
      </c>
      <c r="D224" s="228" t="s">
        <v>580</v>
      </c>
      <c r="E224" s="229" t="s">
        <v>393</v>
      </c>
      <c r="F224" s="230">
        <v>6985</v>
      </c>
    </row>
    <row r="225" spans="1:6" ht="47.25" hidden="1">
      <c r="A225" s="226" t="s">
        <v>581</v>
      </c>
      <c r="B225" s="227">
        <v>7</v>
      </c>
      <c r="C225" s="227">
        <v>2</v>
      </c>
      <c r="D225" s="228" t="s">
        <v>582</v>
      </c>
      <c r="E225" s="229" t="s">
        <v>379</v>
      </c>
      <c r="F225" s="230">
        <v>345</v>
      </c>
    </row>
    <row r="226" spans="1:6" hidden="1">
      <c r="A226" s="226" t="s">
        <v>392</v>
      </c>
      <c r="B226" s="227">
        <v>7</v>
      </c>
      <c r="C226" s="227">
        <v>2</v>
      </c>
      <c r="D226" s="228" t="s">
        <v>582</v>
      </c>
      <c r="E226" s="229" t="s">
        <v>393</v>
      </c>
      <c r="F226" s="230">
        <v>345</v>
      </c>
    </row>
    <row r="227" spans="1:6" ht="31.5" hidden="1">
      <c r="A227" s="226" t="s">
        <v>536</v>
      </c>
      <c r="B227" s="227">
        <v>7</v>
      </c>
      <c r="C227" s="227">
        <v>2</v>
      </c>
      <c r="D227" s="228" t="s">
        <v>537</v>
      </c>
      <c r="E227" s="229" t="s">
        <v>379</v>
      </c>
      <c r="F227" s="230">
        <v>1177</v>
      </c>
    </row>
    <row r="228" spans="1:6" ht="47.25" hidden="1">
      <c r="A228" s="226" t="s">
        <v>538</v>
      </c>
      <c r="B228" s="227">
        <v>7</v>
      </c>
      <c r="C228" s="227">
        <v>2</v>
      </c>
      <c r="D228" s="228" t="s">
        <v>539</v>
      </c>
      <c r="E228" s="229" t="s">
        <v>379</v>
      </c>
      <c r="F228" s="230">
        <v>1177</v>
      </c>
    </row>
    <row r="229" spans="1:6" ht="31.5" hidden="1">
      <c r="A229" s="226" t="s">
        <v>540</v>
      </c>
      <c r="B229" s="227">
        <v>7</v>
      </c>
      <c r="C229" s="227">
        <v>2</v>
      </c>
      <c r="D229" s="228" t="s">
        <v>541</v>
      </c>
      <c r="E229" s="229" t="s">
        <v>379</v>
      </c>
      <c r="F229" s="230">
        <v>1177</v>
      </c>
    </row>
    <row r="230" spans="1:6" hidden="1">
      <c r="A230" s="226" t="s">
        <v>392</v>
      </c>
      <c r="B230" s="227">
        <v>7</v>
      </c>
      <c r="C230" s="227">
        <v>2</v>
      </c>
      <c r="D230" s="228" t="s">
        <v>541</v>
      </c>
      <c r="E230" s="229" t="s">
        <v>393</v>
      </c>
      <c r="F230" s="230">
        <v>1177</v>
      </c>
    </row>
    <row r="231" spans="1:6" ht="47.25" hidden="1">
      <c r="A231" s="226" t="s">
        <v>402</v>
      </c>
      <c r="B231" s="227">
        <v>7</v>
      </c>
      <c r="C231" s="227">
        <v>2</v>
      </c>
      <c r="D231" s="228" t="s">
        <v>403</v>
      </c>
      <c r="E231" s="229" t="s">
        <v>379</v>
      </c>
      <c r="F231" s="230">
        <v>47.4</v>
      </c>
    </row>
    <row r="232" spans="1:6" ht="63" hidden="1">
      <c r="A232" s="226" t="s">
        <v>404</v>
      </c>
      <c r="B232" s="227">
        <v>7</v>
      </c>
      <c r="C232" s="227">
        <v>2</v>
      </c>
      <c r="D232" s="228" t="s">
        <v>405</v>
      </c>
      <c r="E232" s="229" t="s">
        <v>379</v>
      </c>
      <c r="F232" s="230">
        <v>47.4</v>
      </c>
    </row>
    <row r="233" spans="1:6" ht="47.25" hidden="1">
      <c r="A233" s="226" t="s">
        <v>542</v>
      </c>
      <c r="B233" s="227">
        <v>7</v>
      </c>
      <c r="C233" s="227">
        <v>2</v>
      </c>
      <c r="D233" s="228" t="s">
        <v>543</v>
      </c>
      <c r="E233" s="229" t="s">
        <v>379</v>
      </c>
      <c r="F233" s="230">
        <v>47.4</v>
      </c>
    </row>
    <row r="234" spans="1:6" hidden="1">
      <c r="A234" s="226" t="s">
        <v>392</v>
      </c>
      <c r="B234" s="227">
        <v>7</v>
      </c>
      <c r="C234" s="227">
        <v>2</v>
      </c>
      <c r="D234" s="228" t="s">
        <v>543</v>
      </c>
      <c r="E234" s="229" t="s">
        <v>393</v>
      </c>
      <c r="F234" s="230">
        <v>47.4</v>
      </c>
    </row>
    <row r="235" spans="1:6" ht="31.5" hidden="1">
      <c r="A235" s="226" t="s">
        <v>583</v>
      </c>
      <c r="B235" s="227">
        <v>7</v>
      </c>
      <c r="C235" s="227">
        <v>2</v>
      </c>
      <c r="D235" s="228" t="s">
        <v>584</v>
      </c>
      <c r="E235" s="229" t="s">
        <v>379</v>
      </c>
      <c r="F235" s="230">
        <v>1553.5</v>
      </c>
    </row>
    <row r="236" spans="1:6" ht="47.25" hidden="1">
      <c r="A236" s="226" t="s">
        <v>585</v>
      </c>
      <c r="B236" s="227">
        <v>7</v>
      </c>
      <c r="C236" s="227">
        <v>2</v>
      </c>
      <c r="D236" s="228" t="s">
        <v>586</v>
      </c>
      <c r="E236" s="229" t="s">
        <v>379</v>
      </c>
      <c r="F236" s="230">
        <v>1553.5</v>
      </c>
    </row>
    <row r="237" spans="1:6" ht="62.45" hidden="1" customHeight="1">
      <c r="A237" s="226" t="s">
        <v>587</v>
      </c>
      <c r="B237" s="227">
        <v>7</v>
      </c>
      <c r="C237" s="227">
        <v>2</v>
      </c>
      <c r="D237" s="228" t="s">
        <v>588</v>
      </c>
      <c r="E237" s="229" t="s">
        <v>379</v>
      </c>
      <c r="F237" s="230">
        <v>966.5</v>
      </c>
    </row>
    <row r="238" spans="1:6" hidden="1">
      <c r="A238" s="226" t="s">
        <v>392</v>
      </c>
      <c r="B238" s="227">
        <v>7</v>
      </c>
      <c r="C238" s="227">
        <v>2</v>
      </c>
      <c r="D238" s="228" t="s">
        <v>588</v>
      </c>
      <c r="E238" s="229" t="s">
        <v>393</v>
      </c>
      <c r="F238" s="230">
        <v>966.5</v>
      </c>
    </row>
    <row r="239" spans="1:6" ht="31.5" hidden="1">
      <c r="A239" s="226" t="s">
        <v>589</v>
      </c>
      <c r="B239" s="227">
        <v>7</v>
      </c>
      <c r="C239" s="227">
        <v>2</v>
      </c>
      <c r="D239" s="228" t="s">
        <v>590</v>
      </c>
      <c r="E239" s="229" t="s">
        <v>379</v>
      </c>
      <c r="F239" s="230">
        <v>587</v>
      </c>
    </row>
    <row r="240" spans="1:6" hidden="1">
      <c r="A240" s="226" t="s">
        <v>392</v>
      </c>
      <c r="B240" s="227">
        <v>7</v>
      </c>
      <c r="C240" s="227">
        <v>2</v>
      </c>
      <c r="D240" s="228" t="s">
        <v>590</v>
      </c>
      <c r="E240" s="229" t="s">
        <v>393</v>
      </c>
      <c r="F240" s="230">
        <v>587</v>
      </c>
    </row>
    <row r="241" spans="1:6" hidden="1">
      <c r="A241" s="226" t="s">
        <v>544</v>
      </c>
      <c r="B241" s="227">
        <v>7</v>
      </c>
      <c r="C241" s="227">
        <v>2</v>
      </c>
      <c r="D241" s="228" t="s">
        <v>545</v>
      </c>
      <c r="E241" s="229" t="s">
        <v>379</v>
      </c>
      <c r="F241" s="230">
        <v>1993</v>
      </c>
    </row>
    <row r="242" spans="1:6" ht="31.5" hidden="1">
      <c r="A242" s="226" t="s">
        <v>546</v>
      </c>
      <c r="B242" s="227">
        <v>7</v>
      </c>
      <c r="C242" s="227">
        <v>2</v>
      </c>
      <c r="D242" s="228" t="s">
        <v>547</v>
      </c>
      <c r="E242" s="229" t="s">
        <v>379</v>
      </c>
      <c r="F242" s="230">
        <v>1993</v>
      </c>
    </row>
    <row r="243" spans="1:6" ht="47.25" hidden="1">
      <c r="A243" s="226" t="s">
        <v>548</v>
      </c>
      <c r="B243" s="227">
        <v>7</v>
      </c>
      <c r="C243" s="227">
        <v>2</v>
      </c>
      <c r="D243" s="228" t="s">
        <v>549</v>
      </c>
      <c r="E243" s="229" t="s">
        <v>379</v>
      </c>
      <c r="F243" s="230">
        <v>300</v>
      </c>
    </row>
    <row r="244" spans="1:6" hidden="1">
      <c r="A244" s="226" t="s">
        <v>392</v>
      </c>
      <c r="B244" s="227">
        <v>7</v>
      </c>
      <c r="C244" s="227">
        <v>2</v>
      </c>
      <c r="D244" s="228" t="s">
        <v>549</v>
      </c>
      <c r="E244" s="229" t="s">
        <v>393</v>
      </c>
      <c r="F244" s="230">
        <v>300</v>
      </c>
    </row>
    <row r="245" spans="1:6" ht="63" hidden="1">
      <c r="A245" s="226" t="s">
        <v>550</v>
      </c>
      <c r="B245" s="227">
        <v>7</v>
      </c>
      <c r="C245" s="227">
        <v>2</v>
      </c>
      <c r="D245" s="228" t="s">
        <v>551</v>
      </c>
      <c r="E245" s="229" t="s">
        <v>379</v>
      </c>
      <c r="F245" s="230">
        <v>1693</v>
      </c>
    </row>
    <row r="246" spans="1:6" hidden="1">
      <c r="A246" s="226" t="s">
        <v>392</v>
      </c>
      <c r="B246" s="227">
        <v>7</v>
      </c>
      <c r="C246" s="227">
        <v>2</v>
      </c>
      <c r="D246" s="228" t="s">
        <v>551</v>
      </c>
      <c r="E246" s="229" t="s">
        <v>393</v>
      </c>
      <c r="F246" s="230">
        <v>1693</v>
      </c>
    </row>
    <row r="247" spans="1:6" ht="31.5" hidden="1">
      <c r="A247" s="226" t="s">
        <v>552</v>
      </c>
      <c r="B247" s="227">
        <v>7</v>
      </c>
      <c r="C247" s="227">
        <v>2</v>
      </c>
      <c r="D247" s="228" t="s">
        <v>553</v>
      </c>
      <c r="E247" s="229" t="s">
        <v>379</v>
      </c>
      <c r="F247" s="230">
        <v>15</v>
      </c>
    </row>
    <row r="248" spans="1:6" ht="47.25" hidden="1">
      <c r="A248" s="226" t="s">
        <v>554</v>
      </c>
      <c r="B248" s="227">
        <v>7</v>
      </c>
      <c r="C248" s="227">
        <v>2</v>
      </c>
      <c r="D248" s="228" t="s">
        <v>555</v>
      </c>
      <c r="E248" s="229" t="s">
        <v>379</v>
      </c>
      <c r="F248" s="230">
        <v>15</v>
      </c>
    </row>
    <row r="249" spans="1:6" ht="78.75" hidden="1">
      <c r="A249" s="226" t="s">
        <v>591</v>
      </c>
      <c r="B249" s="227">
        <v>7</v>
      </c>
      <c r="C249" s="227">
        <v>2</v>
      </c>
      <c r="D249" s="228" t="s">
        <v>592</v>
      </c>
      <c r="E249" s="229" t="s">
        <v>379</v>
      </c>
      <c r="F249" s="230">
        <v>15</v>
      </c>
    </row>
    <row r="250" spans="1:6" hidden="1">
      <c r="A250" s="226" t="s">
        <v>392</v>
      </c>
      <c r="B250" s="227">
        <v>7</v>
      </c>
      <c r="C250" s="227">
        <v>2</v>
      </c>
      <c r="D250" s="228" t="s">
        <v>592</v>
      </c>
      <c r="E250" s="229" t="s">
        <v>393</v>
      </c>
      <c r="F250" s="230">
        <v>15</v>
      </c>
    </row>
    <row r="251" spans="1:6" ht="31.5" hidden="1">
      <c r="A251" s="226" t="s">
        <v>593</v>
      </c>
      <c r="B251" s="227">
        <v>7</v>
      </c>
      <c r="C251" s="227">
        <v>2</v>
      </c>
      <c r="D251" s="228" t="s">
        <v>594</v>
      </c>
      <c r="E251" s="229" t="s">
        <v>379</v>
      </c>
      <c r="F251" s="230">
        <v>15</v>
      </c>
    </row>
    <row r="252" spans="1:6" ht="31.5" hidden="1">
      <c r="A252" s="226" t="s">
        <v>595</v>
      </c>
      <c r="B252" s="227">
        <v>7</v>
      </c>
      <c r="C252" s="227">
        <v>2</v>
      </c>
      <c r="D252" s="228" t="s">
        <v>596</v>
      </c>
      <c r="E252" s="229" t="s">
        <v>379</v>
      </c>
      <c r="F252" s="230">
        <v>15</v>
      </c>
    </row>
    <row r="253" spans="1:6" ht="31.5" hidden="1">
      <c r="A253" s="226" t="s">
        <v>597</v>
      </c>
      <c r="B253" s="227">
        <v>7</v>
      </c>
      <c r="C253" s="227">
        <v>2</v>
      </c>
      <c r="D253" s="228" t="s">
        <v>598</v>
      </c>
      <c r="E253" s="229" t="s">
        <v>379</v>
      </c>
      <c r="F253" s="230">
        <v>15</v>
      </c>
    </row>
    <row r="254" spans="1:6" hidden="1">
      <c r="A254" s="226" t="s">
        <v>392</v>
      </c>
      <c r="B254" s="227">
        <v>7</v>
      </c>
      <c r="C254" s="227">
        <v>2</v>
      </c>
      <c r="D254" s="228" t="s">
        <v>598</v>
      </c>
      <c r="E254" s="229" t="s">
        <v>393</v>
      </c>
      <c r="F254" s="230">
        <v>15</v>
      </c>
    </row>
    <row r="255" spans="1:6">
      <c r="A255" s="226" t="s">
        <v>599</v>
      </c>
      <c r="B255" s="227">
        <v>7</v>
      </c>
      <c r="C255" s="227">
        <v>3</v>
      </c>
      <c r="D255" s="228" t="s">
        <v>379</v>
      </c>
      <c r="E255" s="229" t="s">
        <v>379</v>
      </c>
      <c r="F255" s="230">
        <v>23476.5</v>
      </c>
    </row>
    <row r="256" spans="1:6" hidden="1">
      <c r="A256" s="226" t="s">
        <v>600</v>
      </c>
      <c r="B256" s="227">
        <v>7</v>
      </c>
      <c r="C256" s="227">
        <v>3</v>
      </c>
      <c r="D256" s="228" t="s">
        <v>601</v>
      </c>
      <c r="E256" s="229" t="s">
        <v>379</v>
      </c>
      <c r="F256" s="230">
        <v>22947.7</v>
      </c>
    </row>
    <row r="257" spans="1:6" ht="31.5" hidden="1">
      <c r="A257" s="226" t="s">
        <v>447</v>
      </c>
      <c r="B257" s="227">
        <v>7</v>
      </c>
      <c r="C257" s="227">
        <v>3</v>
      </c>
      <c r="D257" s="228" t="s">
        <v>602</v>
      </c>
      <c r="E257" s="229" t="s">
        <v>379</v>
      </c>
      <c r="F257" s="230">
        <v>15711.8</v>
      </c>
    </row>
    <row r="258" spans="1:6" ht="46.9" hidden="1" customHeight="1">
      <c r="A258" s="226" t="s">
        <v>387</v>
      </c>
      <c r="B258" s="227">
        <v>7</v>
      </c>
      <c r="C258" s="227">
        <v>3</v>
      </c>
      <c r="D258" s="228" t="s">
        <v>602</v>
      </c>
      <c r="E258" s="229" t="s">
        <v>230</v>
      </c>
      <c r="F258" s="230">
        <v>14049.4</v>
      </c>
    </row>
    <row r="259" spans="1:6" hidden="1">
      <c r="A259" s="226" t="s">
        <v>392</v>
      </c>
      <c r="B259" s="227">
        <v>7</v>
      </c>
      <c r="C259" s="227">
        <v>3</v>
      </c>
      <c r="D259" s="228" t="s">
        <v>602</v>
      </c>
      <c r="E259" s="229" t="s">
        <v>393</v>
      </c>
      <c r="F259" s="230">
        <v>1327.6</v>
      </c>
    </row>
    <row r="260" spans="1:6" hidden="1">
      <c r="A260" s="226" t="s">
        <v>398</v>
      </c>
      <c r="B260" s="227">
        <v>7</v>
      </c>
      <c r="C260" s="227">
        <v>3</v>
      </c>
      <c r="D260" s="228" t="s">
        <v>602</v>
      </c>
      <c r="E260" s="229" t="s">
        <v>399</v>
      </c>
      <c r="F260" s="230">
        <v>334.8</v>
      </c>
    </row>
    <row r="261" spans="1:6" ht="31.5" hidden="1">
      <c r="A261" s="226" t="s">
        <v>400</v>
      </c>
      <c r="B261" s="227">
        <v>7</v>
      </c>
      <c r="C261" s="227">
        <v>3</v>
      </c>
      <c r="D261" s="228" t="s">
        <v>603</v>
      </c>
      <c r="E261" s="229" t="s">
        <v>379</v>
      </c>
      <c r="F261" s="230">
        <v>7235.9</v>
      </c>
    </row>
    <row r="262" spans="1:6" ht="46.9" hidden="1" customHeight="1">
      <c r="A262" s="226" t="s">
        <v>387</v>
      </c>
      <c r="B262" s="227">
        <v>7</v>
      </c>
      <c r="C262" s="227">
        <v>3</v>
      </c>
      <c r="D262" s="228" t="s">
        <v>603</v>
      </c>
      <c r="E262" s="229" t="s">
        <v>230</v>
      </c>
      <c r="F262" s="230">
        <v>7000</v>
      </c>
    </row>
    <row r="263" spans="1:6" hidden="1">
      <c r="A263" s="226" t="s">
        <v>392</v>
      </c>
      <c r="B263" s="227">
        <v>7</v>
      </c>
      <c r="C263" s="227">
        <v>3</v>
      </c>
      <c r="D263" s="228" t="s">
        <v>603</v>
      </c>
      <c r="E263" s="229" t="s">
        <v>393</v>
      </c>
      <c r="F263" s="230">
        <v>235.9</v>
      </c>
    </row>
    <row r="264" spans="1:6" ht="31.5" hidden="1">
      <c r="A264" s="226" t="s">
        <v>536</v>
      </c>
      <c r="B264" s="227">
        <v>7</v>
      </c>
      <c r="C264" s="227">
        <v>3</v>
      </c>
      <c r="D264" s="228" t="s">
        <v>537</v>
      </c>
      <c r="E264" s="229" t="s">
        <v>379</v>
      </c>
      <c r="F264" s="230">
        <v>80</v>
      </c>
    </row>
    <row r="265" spans="1:6" ht="47.25" hidden="1">
      <c r="A265" s="226" t="s">
        <v>538</v>
      </c>
      <c r="B265" s="227">
        <v>7</v>
      </c>
      <c r="C265" s="227">
        <v>3</v>
      </c>
      <c r="D265" s="228" t="s">
        <v>539</v>
      </c>
      <c r="E265" s="229" t="s">
        <v>379</v>
      </c>
      <c r="F265" s="230">
        <v>80</v>
      </c>
    </row>
    <row r="266" spans="1:6" ht="31.5" hidden="1">
      <c r="A266" s="226" t="s">
        <v>540</v>
      </c>
      <c r="B266" s="227">
        <v>7</v>
      </c>
      <c r="C266" s="227">
        <v>3</v>
      </c>
      <c r="D266" s="228" t="s">
        <v>541</v>
      </c>
      <c r="E266" s="229" t="s">
        <v>379</v>
      </c>
      <c r="F266" s="230">
        <v>80</v>
      </c>
    </row>
    <row r="267" spans="1:6" hidden="1">
      <c r="A267" s="226" t="s">
        <v>392</v>
      </c>
      <c r="B267" s="227">
        <v>7</v>
      </c>
      <c r="C267" s="227">
        <v>3</v>
      </c>
      <c r="D267" s="228" t="s">
        <v>541</v>
      </c>
      <c r="E267" s="229" t="s">
        <v>393</v>
      </c>
      <c r="F267" s="230">
        <v>80</v>
      </c>
    </row>
    <row r="268" spans="1:6" ht="47.25" hidden="1">
      <c r="A268" s="226" t="s">
        <v>402</v>
      </c>
      <c r="B268" s="227">
        <v>7</v>
      </c>
      <c r="C268" s="227">
        <v>3</v>
      </c>
      <c r="D268" s="228" t="s">
        <v>403</v>
      </c>
      <c r="E268" s="229" t="s">
        <v>379</v>
      </c>
      <c r="F268" s="230">
        <v>49.4</v>
      </c>
    </row>
    <row r="269" spans="1:6" ht="63" hidden="1">
      <c r="A269" s="226" t="s">
        <v>404</v>
      </c>
      <c r="B269" s="227">
        <v>7</v>
      </c>
      <c r="C269" s="227">
        <v>3</v>
      </c>
      <c r="D269" s="228" t="s">
        <v>405</v>
      </c>
      <c r="E269" s="229" t="s">
        <v>379</v>
      </c>
      <c r="F269" s="230">
        <v>49.4</v>
      </c>
    </row>
    <row r="270" spans="1:6" ht="47.25" hidden="1">
      <c r="A270" s="226" t="s">
        <v>542</v>
      </c>
      <c r="B270" s="227">
        <v>7</v>
      </c>
      <c r="C270" s="227">
        <v>3</v>
      </c>
      <c r="D270" s="228" t="s">
        <v>543</v>
      </c>
      <c r="E270" s="229" t="s">
        <v>379</v>
      </c>
      <c r="F270" s="230">
        <v>49.4</v>
      </c>
    </row>
    <row r="271" spans="1:6" hidden="1">
      <c r="A271" s="226" t="s">
        <v>392</v>
      </c>
      <c r="B271" s="227">
        <v>7</v>
      </c>
      <c r="C271" s="227">
        <v>3</v>
      </c>
      <c r="D271" s="228" t="s">
        <v>543</v>
      </c>
      <c r="E271" s="229" t="s">
        <v>393</v>
      </c>
      <c r="F271" s="230">
        <v>49.4</v>
      </c>
    </row>
    <row r="272" spans="1:6" ht="31.5" hidden="1">
      <c r="A272" s="226" t="s">
        <v>604</v>
      </c>
      <c r="B272" s="227">
        <v>7</v>
      </c>
      <c r="C272" s="227">
        <v>3</v>
      </c>
      <c r="D272" s="228" t="s">
        <v>605</v>
      </c>
      <c r="E272" s="229" t="s">
        <v>379</v>
      </c>
      <c r="F272" s="230">
        <v>14.4</v>
      </c>
    </row>
    <row r="273" spans="1:6" ht="31.5" hidden="1">
      <c r="A273" s="226" t="s">
        <v>606</v>
      </c>
      <c r="B273" s="227">
        <v>7</v>
      </c>
      <c r="C273" s="227">
        <v>3</v>
      </c>
      <c r="D273" s="228" t="s">
        <v>607</v>
      </c>
      <c r="E273" s="229" t="s">
        <v>379</v>
      </c>
      <c r="F273" s="230">
        <v>14.4</v>
      </c>
    </row>
    <row r="274" spans="1:6" ht="31.5" hidden="1">
      <c r="A274" s="226" t="s">
        <v>608</v>
      </c>
      <c r="B274" s="227">
        <v>7</v>
      </c>
      <c r="C274" s="227">
        <v>3</v>
      </c>
      <c r="D274" s="228" t="s">
        <v>609</v>
      </c>
      <c r="E274" s="229" t="s">
        <v>379</v>
      </c>
      <c r="F274" s="230">
        <v>14.4</v>
      </c>
    </row>
    <row r="275" spans="1:6" hidden="1">
      <c r="A275" s="226" t="s">
        <v>562</v>
      </c>
      <c r="B275" s="227">
        <v>7</v>
      </c>
      <c r="C275" s="227">
        <v>3</v>
      </c>
      <c r="D275" s="228" t="s">
        <v>609</v>
      </c>
      <c r="E275" s="229" t="s">
        <v>563</v>
      </c>
      <c r="F275" s="230">
        <v>14.4</v>
      </c>
    </row>
    <row r="276" spans="1:6" hidden="1">
      <c r="A276" s="226" t="s">
        <v>544</v>
      </c>
      <c r="B276" s="227">
        <v>7</v>
      </c>
      <c r="C276" s="227">
        <v>3</v>
      </c>
      <c r="D276" s="228" t="s">
        <v>545</v>
      </c>
      <c r="E276" s="229" t="s">
        <v>379</v>
      </c>
      <c r="F276" s="230">
        <v>385</v>
      </c>
    </row>
    <row r="277" spans="1:6" ht="31.5" hidden="1">
      <c r="A277" s="226" t="s">
        <v>546</v>
      </c>
      <c r="B277" s="227">
        <v>7</v>
      </c>
      <c r="C277" s="227">
        <v>3</v>
      </c>
      <c r="D277" s="228" t="s">
        <v>547</v>
      </c>
      <c r="E277" s="229" t="s">
        <v>379</v>
      </c>
      <c r="F277" s="230">
        <v>385</v>
      </c>
    </row>
    <row r="278" spans="1:6" ht="47.25" hidden="1">
      <c r="A278" s="226" t="s">
        <v>548</v>
      </c>
      <c r="B278" s="227">
        <v>7</v>
      </c>
      <c r="C278" s="227">
        <v>3</v>
      </c>
      <c r="D278" s="228" t="s">
        <v>549</v>
      </c>
      <c r="E278" s="229" t="s">
        <v>379</v>
      </c>
      <c r="F278" s="230">
        <v>385</v>
      </c>
    </row>
    <row r="279" spans="1:6" hidden="1">
      <c r="A279" s="226" t="s">
        <v>392</v>
      </c>
      <c r="B279" s="227">
        <v>7</v>
      </c>
      <c r="C279" s="227">
        <v>3</v>
      </c>
      <c r="D279" s="228" t="s">
        <v>549</v>
      </c>
      <c r="E279" s="229" t="s">
        <v>393</v>
      </c>
      <c r="F279" s="230">
        <v>385</v>
      </c>
    </row>
    <row r="280" spans="1:6">
      <c r="A280" s="226" t="s">
        <v>610</v>
      </c>
      <c r="B280" s="227">
        <v>7</v>
      </c>
      <c r="C280" s="227">
        <v>5</v>
      </c>
      <c r="D280" s="228" t="s">
        <v>379</v>
      </c>
      <c r="E280" s="229" t="s">
        <v>379</v>
      </c>
      <c r="F280" s="230">
        <v>167.5</v>
      </c>
    </row>
    <row r="281" spans="1:6" hidden="1">
      <c r="A281" s="226" t="s">
        <v>611</v>
      </c>
      <c r="B281" s="227">
        <v>7</v>
      </c>
      <c r="C281" s="227">
        <v>5</v>
      </c>
      <c r="D281" s="228" t="s">
        <v>612</v>
      </c>
      <c r="E281" s="229" t="s">
        <v>379</v>
      </c>
      <c r="F281" s="230">
        <v>93.5</v>
      </c>
    </row>
    <row r="282" spans="1:6" hidden="1">
      <c r="A282" s="226" t="s">
        <v>613</v>
      </c>
      <c r="B282" s="227">
        <v>7</v>
      </c>
      <c r="C282" s="227">
        <v>5</v>
      </c>
      <c r="D282" s="228" t="s">
        <v>614</v>
      </c>
      <c r="E282" s="229" t="s">
        <v>379</v>
      </c>
      <c r="F282" s="230">
        <v>93.5</v>
      </c>
    </row>
    <row r="283" spans="1:6" hidden="1">
      <c r="A283" s="226" t="s">
        <v>392</v>
      </c>
      <c r="B283" s="227">
        <v>7</v>
      </c>
      <c r="C283" s="227">
        <v>5</v>
      </c>
      <c r="D283" s="228" t="s">
        <v>614</v>
      </c>
      <c r="E283" s="229" t="s">
        <v>393</v>
      </c>
      <c r="F283" s="230">
        <v>93.5</v>
      </c>
    </row>
    <row r="284" spans="1:6" ht="31.5" hidden="1">
      <c r="A284" s="226" t="s">
        <v>412</v>
      </c>
      <c r="B284" s="227">
        <v>7</v>
      </c>
      <c r="C284" s="227">
        <v>5</v>
      </c>
      <c r="D284" s="228" t="s">
        <v>413</v>
      </c>
      <c r="E284" s="229" t="s">
        <v>379</v>
      </c>
      <c r="F284" s="230">
        <v>38</v>
      </c>
    </row>
    <row r="285" spans="1:6" hidden="1">
      <c r="A285" s="226" t="s">
        <v>414</v>
      </c>
      <c r="B285" s="227">
        <v>7</v>
      </c>
      <c r="C285" s="227">
        <v>5</v>
      </c>
      <c r="D285" s="228" t="s">
        <v>415</v>
      </c>
      <c r="E285" s="229" t="s">
        <v>379</v>
      </c>
      <c r="F285" s="230">
        <v>38</v>
      </c>
    </row>
    <row r="286" spans="1:6" hidden="1">
      <c r="A286" s="226" t="s">
        <v>615</v>
      </c>
      <c r="B286" s="227">
        <v>7</v>
      </c>
      <c r="C286" s="227">
        <v>5</v>
      </c>
      <c r="D286" s="228" t="s">
        <v>616</v>
      </c>
      <c r="E286" s="229" t="s">
        <v>379</v>
      </c>
      <c r="F286" s="230">
        <v>38</v>
      </c>
    </row>
    <row r="287" spans="1:6" hidden="1">
      <c r="A287" s="226" t="s">
        <v>392</v>
      </c>
      <c r="B287" s="227">
        <v>7</v>
      </c>
      <c r="C287" s="227">
        <v>5</v>
      </c>
      <c r="D287" s="228" t="s">
        <v>616</v>
      </c>
      <c r="E287" s="229" t="s">
        <v>393</v>
      </c>
      <c r="F287" s="230">
        <v>38</v>
      </c>
    </row>
    <row r="288" spans="1:6" ht="47.25" hidden="1">
      <c r="A288" s="226" t="s">
        <v>402</v>
      </c>
      <c r="B288" s="227">
        <v>7</v>
      </c>
      <c r="C288" s="227">
        <v>5</v>
      </c>
      <c r="D288" s="228" t="s">
        <v>403</v>
      </c>
      <c r="E288" s="229" t="s">
        <v>379</v>
      </c>
      <c r="F288" s="230">
        <v>5</v>
      </c>
    </row>
    <row r="289" spans="1:6" ht="63" hidden="1">
      <c r="A289" s="226" t="s">
        <v>404</v>
      </c>
      <c r="B289" s="227">
        <v>7</v>
      </c>
      <c r="C289" s="227">
        <v>5</v>
      </c>
      <c r="D289" s="228" t="s">
        <v>405</v>
      </c>
      <c r="E289" s="229" t="s">
        <v>379</v>
      </c>
      <c r="F289" s="230">
        <v>5</v>
      </c>
    </row>
    <row r="290" spans="1:6" ht="47.25" hidden="1">
      <c r="A290" s="226" t="s">
        <v>406</v>
      </c>
      <c r="B290" s="227">
        <v>7</v>
      </c>
      <c r="C290" s="227">
        <v>5</v>
      </c>
      <c r="D290" s="228" t="s">
        <v>407</v>
      </c>
      <c r="E290" s="229" t="s">
        <v>379</v>
      </c>
      <c r="F290" s="230">
        <v>5</v>
      </c>
    </row>
    <row r="291" spans="1:6" hidden="1">
      <c r="A291" s="226" t="s">
        <v>392</v>
      </c>
      <c r="B291" s="227">
        <v>7</v>
      </c>
      <c r="C291" s="227">
        <v>5</v>
      </c>
      <c r="D291" s="228" t="s">
        <v>407</v>
      </c>
      <c r="E291" s="229" t="s">
        <v>393</v>
      </c>
      <c r="F291" s="230">
        <v>5</v>
      </c>
    </row>
    <row r="292" spans="1:6" ht="31.5" hidden="1">
      <c r="A292" s="226" t="s">
        <v>604</v>
      </c>
      <c r="B292" s="227">
        <v>7</v>
      </c>
      <c r="C292" s="227">
        <v>5</v>
      </c>
      <c r="D292" s="228" t="s">
        <v>605</v>
      </c>
      <c r="E292" s="229" t="s">
        <v>379</v>
      </c>
      <c r="F292" s="230">
        <v>20</v>
      </c>
    </row>
    <row r="293" spans="1:6" ht="31.5" hidden="1">
      <c r="A293" s="226" t="s">
        <v>606</v>
      </c>
      <c r="B293" s="227">
        <v>7</v>
      </c>
      <c r="C293" s="227">
        <v>5</v>
      </c>
      <c r="D293" s="228" t="s">
        <v>607</v>
      </c>
      <c r="E293" s="229" t="s">
        <v>379</v>
      </c>
      <c r="F293" s="230">
        <v>20</v>
      </c>
    </row>
    <row r="294" spans="1:6" hidden="1">
      <c r="A294" s="226" t="s">
        <v>617</v>
      </c>
      <c r="B294" s="227">
        <v>7</v>
      </c>
      <c r="C294" s="227">
        <v>5</v>
      </c>
      <c r="D294" s="228" t="s">
        <v>618</v>
      </c>
      <c r="E294" s="229" t="s">
        <v>379</v>
      </c>
      <c r="F294" s="230">
        <v>20</v>
      </c>
    </row>
    <row r="295" spans="1:6" hidden="1">
      <c r="A295" s="226" t="s">
        <v>392</v>
      </c>
      <c r="B295" s="227">
        <v>7</v>
      </c>
      <c r="C295" s="227">
        <v>5</v>
      </c>
      <c r="D295" s="228" t="s">
        <v>618</v>
      </c>
      <c r="E295" s="229" t="s">
        <v>393</v>
      </c>
      <c r="F295" s="230">
        <v>20</v>
      </c>
    </row>
    <row r="296" spans="1:6" ht="31.5" hidden="1">
      <c r="A296" s="226" t="s">
        <v>619</v>
      </c>
      <c r="B296" s="227">
        <v>7</v>
      </c>
      <c r="C296" s="227">
        <v>5</v>
      </c>
      <c r="D296" s="228" t="s">
        <v>620</v>
      </c>
      <c r="E296" s="229" t="s">
        <v>379</v>
      </c>
      <c r="F296" s="230">
        <v>11</v>
      </c>
    </row>
    <row r="297" spans="1:6" ht="47.25" hidden="1">
      <c r="A297" s="226" t="s">
        <v>621</v>
      </c>
      <c r="B297" s="227">
        <v>7</v>
      </c>
      <c r="C297" s="227">
        <v>5</v>
      </c>
      <c r="D297" s="228" t="s">
        <v>622</v>
      </c>
      <c r="E297" s="229" t="s">
        <v>379</v>
      </c>
      <c r="F297" s="230">
        <v>11</v>
      </c>
    </row>
    <row r="298" spans="1:6" ht="31.5" hidden="1">
      <c r="A298" s="226" t="s">
        <v>623</v>
      </c>
      <c r="B298" s="227">
        <v>7</v>
      </c>
      <c r="C298" s="227">
        <v>5</v>
      </c>
      <c r="D298" s="228" t="s">
        <v>624</v>
      </c>
      <c r="E298" s="229" t="s">
        <v>379</v>
      </c>
      <c r="F298" s="230">
        <v>8</v>
      </c>
    </row>
    <row r="299" spans="1:6" hidden="1">
      <c r="A299" s="226" t="s">
        <v>392</v>
      </c>
      <c r="B299" s="227">
        <v>7</v>
      </c>
      <c r="C299" s="227">
        <v>5</v>
      </c>
      <c r="D299" s="228" t="s">
        <v>624</v>
      </c>
      <c r="E299" s="229" t="s">
        <v>393</v>
      </c>
      <c r="F299" s="230">
        <v>8</v>
      </c>
    </row>
    <row r="300" spans="1:6" ht="31.5" hidden="1">
      <c r="A300" s="226" t="s">
        <v>625</v>
      </c>
      <c r="B300" s="227">
        <v>7</v>
      </c>
      <c r="C300" s="227">
        <v>5</v>
      </c>
      <c r="D300" s="228" t="s">
        <v>626</v>
      </c>
      <c r="E300" s="229" t="s">
        <v>379</v>
      </c>
      <c r="F300" s="230">
        <v>3</v>
      </c>
    </row>
    <row r="301" spans="1:6" hidden="1">
      <c r="A301" s="226" t="s">
        <v>392</v>
      </c>
      <c r="B301" s="227">
        <v>7</v>
      </c>
      <c r="C301" s="227">
        <v>5</v>
      </c>
      <c r="D301" s="228" t="s">
        <v>626</v>
      </c>
      <c r="E301" s="229" t="s">
        <v>393</v>
      </c>
      <c r="F301" s="230">
        <v>3</v>
      </c>
    </row>
    <row r="302" spans="1:6">
      <c r="A302" s="226" t="s">
        <v>627</v>
      </c>
      <c r="B302" s="227">
        <v>7</v>
      </c>
      <c r="C302" s="227">
        <v>7</v>
      </c>
      <c r="D302" s="228" t="s">
        <v>379</v>
      </c>
      <c r="E302" s="229" t="s">
        <v>379</v>
      </c>
      <c r="F302" s="230">
        <v>989.7</v>
      </c>
    </row>
    <row r="303" spans="1:6" ht="31.5" hidden="1">
      <c r="A303" s="226" t="s">
        <v>567</v>
      </c>
      <c r="B303" s="227">
        <v>7</v>
      </c>
      <c r="C303" s="227">
        <v>7</v>
      </c>
      <c r="D303" s="228" t="s">
        <v>568</v>
      </c>
      <c r="E303" s="229" t="s">
        <v>379</v>
      </c>
      <c r="F303" s="230">
        <v>825.7</v>
      </c>
    </row>
    <row r="304" spans="1:6" ht="47.25" hidden="1">
      <c r="A304" s="226" t="s">
        <v>569</v>
      </c>
      <c r="B304" s="227">
        <v>7</v>
      </c>
      <c r="C304" s="227">
        <v>7</v>
      </c>
      <c r="D304" s="228" t="s">
        <v>570</v>
      </c>
      <c r="E304" s="229" t="s">
        <v>379</v>
      </c>
      <c r="F304" s="230">
        <v>825.7</v>
      </c>
    </row>
    <row r="305" spans="1:6" ht="110.25" hidden="1">
      <c r="A305" s="226" t="s">
        <v>628</v>
      </c>
      <c r="B305" s="227">
        <v>7</v>
      </c>
      <c r="C305" s="227">
        <v>7</v>
      </c>
      <c r="D305" s="228" t="s">
        <v>629</v>
      </c>
      <c r="E305" s="229" t="s">
        <v>379</v>
      </c>
      <c r="F305" s="230">
        <v>247.6</v>
      </c>
    </row>
    <row r="306" spans="1:6" hidden="1">
      <c r="A306" s="226" t="s">
        <v>392</v>
      </c>
      <c r="B306" s="227">
        <v>7</v>
      </c>
      <c r="C306" s="227">
        <v>7</v>
      </c>
      <c r="D306" s="228" t="s">
        <v>629</v>
      </c>
      <c r="E306" s="229" t="s">
        <v>393</v>
      </c>
      <c r="F306" s="230">
        <v>247.6</v>
      </c>
    </row>
    <row r="307" spans="1:6" hidden="1">
      <c r="A307" s="226" t="s">
        <v>630</v>
      </c>
      <c r="B307" s="227">
        <v>7</v>
      </c>
      <c r="C307" s="227">
        <v>7</v>
      </c>
      <c r="D307" s="228" t="s">
        <v>631</v>
      </c>
      <c r="E307" s="229" t="s">
        <v>379</v>
      </c>
      <c r="F307" s="230">
        <v>578.1</v>
      </c>
    </row>
    <row r="308" spans="1:6" hidden="1">
      <c r="A308" s="226" t="s">
        <v>392</v>
      </c>
      <c r="B308" s="227">
        <v>7</v>
      </c>
      <c r="C308" s="227">
        <v>7</v>
      </c>
      <c r="D308" s="228" t="s">
        <v>631</v>
      </c>
      <c r="E308" s="229" t="s">
        <v>393</v>
      </c>
      <c r="F308" s="230">
        <v>578.1</v>
      </c>
    </row>
    <row r="309" spans="1:6" ht="47.25" hidden="1">
      <c r="A309" s="226" t="s">
        <v>632</v>
      </c>
      <c r="B309" s="227">
        <v>7</v>
      </c>
      <c r="C309" s="227">
        <v>7</v>
      </c>
      <c r="D309" s="228" t="s">
        <v>633</v>
      </c>
      <c r="E309" s="229" t="s">
        <v>379</v>
      </c>
      <c r="F309" s="230">
        <v>64</v>
      </c>
    </row>
    <row r="310" spans="1:6" ht="47.25" hidden="1">
      <c r="A310" s="226" t="s">
        <v>634</v>
      </c>
      <c r="B310" s="227">
        <v>7</v>
      </c>
      <c r="C310" s="227">
        <v>7</v>
      </c>
      <c r="D310" s="228" t="s">
        <v>635</v>
      </c>
      <c r="E310" s="229" t="s">
        <v>379</v>
      </c>
      <c r="F310" s="230">
        <v>64</v>
      </c>
    </row>
    <row r="311" spans="1:6" ht="47.25" hidden="1">
      <c r="A311" s="226" t="s">
        <v>636</v>
      </c>
      <c r="B311" s="227">
        <v>7</v>
      </c>
      <c r="C311" s="227">
        <v>7</v>
      </c>
      <c r="D311" s="228" t="s">
        <v>637</v>
      </c>
      <c r="E311" s="229" t="s">
        <v>379</v>
      </c>
      <c r="F311" s="230">
        <v>20</v>
      </c>
    </row>
    <row r="312" spans="1:6" hidden="1">
      <c r="A312" s="226" t="s">
        <v>392</v>
      </c>
      <c r="B312" s="227">
        <v>7</v>
      </c>
      <c r="C312" s="227">
        <v>7</v>
      </c>
      <c r="D312" s="228" t="s">
        <v>637</v>
      </c>
      <c r="E312" s="229" t="s">
        <v>393</v>
      </c>
      <c r="F312" s="230">
        <v>20</v>
      </c>
    </row>
    <row r="313" spans="1:6" ht="63" hidden="1">
      <c r="A313" s="226" t="s">
        <v>638</v>
      </c>
      <c r="B313" s="227">
        <v>7</v>
      </c>
      <c r="C313" s="227">
        <v>7</v>
      </c>
      <c r="D313" s="228" t="s">
        <v>639</v>
      </c>
      <c r="E313" s="229" t="s">
        <v>379</v>
      </c>
      <c r="F313" s="230">
        <v>24</v>
      </c>
    </row>
    <row r="314" spans="1:6" hidden="1">
      <c r="A314" s="226" t="s">
        <v>392</v>
      </c>
      <c r="B314" s="227">
        <v>7</v>
      </c>
      <c r="C314" s="227">
        <v>7</v>
      </c>
      <c r="D314" s="228" t="s">
        <v>639</v>
      </c>
      <c r="E314" s="229" t="s">
        <v>393</v>
      </c>
      <c r="F314" s="230">
        <v>24</v>
      </c>
    </row>
    <row r="315" spans="1:6" ht="31.5" hidden="1">
      <c r="A315" s="226" t="s">
        <v>640</v>
      </c>
      <c r="B315" s="227">
        <v>7</v>
      </c>
      <c r="C315" s="227">
        <v>7</v>
      </c>
      <c r="D315" s="228" t="s">
        <v>641</v>
      </c>
      <c r="E315" s="229" t="s">
        <v>379</v>
      </c>
      <c r="F315" s="230">
        <v>20</v>
      </c>
    </row>
    <row r="316" spans="1:6" hidden="1">
      <c r="A316" s="226" t="s">
        <v>392</v>
      </c>
      <c r="B316" s="227">
        <v>7</v>
      </c>
      <c r="C316" s="227">
        <v>7</v>
      </c>
      <c r="D316" s="228" t="s">
        <v>641</v>
      </c>
      <c r="E316" s="229" t="s">
        <v>393</v>
      </c>
      <c r="F316" s="230">
        <v>20</v>
      </c>
    </row>
    <row r="317" spans="1:6" ht="31.5" hidden="1">
      <c r="A317" s="226" t="s">
        <v>642</v>
      </c>
      <c r="B317" s="227">
        <v>7</v>
      </c>
      <c r="C317" s="227">
        <v>7</v>
      </c>
      <c r="D317" s="228" t="s">
        <v>643</v>
      </c>
      <c r="E317" s="229" t="s">
        <v>379</v>
      </c>
      <c r="F317" s="230">
        <v>100</v>
      </c>
    </row>
    <row r="318" spans="1:6" ht="78.75" hidden="1">
      <c r="A318" s="226" t="s">
        <v>644</v>
      </c>
      <c r="B318" s="227">
        <v>7</v>
      </c>
      <c r="C318" s="227">
        <v>7</v>
      </c>
      <c r="D318" s="228" t="s">
        <v>645</v>
      </c>
      <c r="E318" s="229" t="s">
        <v>379</v>
      </c>
      <c r="F318" s="230">
        <v>100</v>
      </c>
    </row>
    <row r="319" spans="1:6" ht="31.5" hidden="1">
      <c r="A319" s="226" t="s">
        <v>646</v>
      </c>
      <c r="B319" s="227">
        <v>7</v>
      </c>
      <c r="C319" s="227">
        <v>7</v>
      </c>
      <c r="D319" s="228" t="s">
        <v>647</v>
      </c>
      <c r="E319" s="229" t="s">
        <v>379</v>
      </c>
      <c r="F319" s="230">
        <v>15</v>
      </c>
    </row>
    <row r="320" spans="1:6" hidden="1">
      <c r="A320" s="226" t="s">
        <v>392</v>
      </c>
      <c r="B320" s="227">
        <v>7</v>
      </c>
      <c r="C320" s="227">
        <v>7</v>
      </c>
      <c r="D320" s="228" t="s">
        <v>647</v>
      </c>
      <c r="E320" s="229" t="s">
        <v>393</v>
      </c>
      <c r="F320" s="230">
        <v>15</v>
      </c>
    </row>
    <row r="321" spans="1:6" ht="47.25" hidden="1">
      <c r="A321" s="226" t="s">
        <v>648</v>
      </c>
      <c r="B321" s="227">
        <v>7</v>
      </c>
      <c r="C321" s="227">
        <v>7</v>
      </c>
      <c r="D321" s="228" t="s">
        <v>649</v>
      </c>
      <c r="E321" s="229" t="s">
        <v>379</v>
      </c>
      <c r="F321" s="230">
        <v>25</v>
      </c>
    </row>
    <row r="322" spans="1:6" hidden="1">
      <c r="A322" s="226" t="s">
        <v>392</v>
      </c>
      <c r="B322" s="227">
        <v>7</v>
      </c>
      <c r="C322" s="227">
        <v>7</v>
      </c>
      <c r="D322" s="228" t="s">
        <v>649</v>
      </c>
      <c r="E322" s="229" t="s">
        <v>393</v>
      </c>
      <c r="F322" s="230">
        <v>25</v>
      </c>
    </row>
    <row r="323" spans="1:6" ht="31.5" hidden="1">
      <c r="A323" s="226" t="s">
        <v>650</v>
      </c>
      <c r="B323" s="227">
        <v>7</v>
      </c>
      <c r="C323" s="227">
        <v>7</v>
      </c>
      <c r="D323" s="228" t="s">
        <v>651</v>
      </c>
      <c r="E323" s="229" t="s">
        <v>379</v>
      </c>
      <c r="F323" s="230">
        <v>35</v>
      </c>
    </row>
    <row r="324" spans="1:6" hidden="1">
      <c r="A324" s="226" t="s">
        <v>392</v>
      </c>
      <c r="B324" s="227">
        <v>7</v>
      </c>
      <c r="C324" s="227">
        <v>7</v>
      </c>
      <c r="D324" s="228" t="s">
        <v>651</v>
      </c>
      <c r="E324" s="229" t="s">
        <v>393</v>
      </c>
      <c r="F324" s="230">
        <v>35</v>
      </c>
    </row>
    <row r="325" spans="1:6" hidden="1">
      <c r="A325" s="226" t="s">
        <v>652</v>
      </c>
      <c r="B325" s="227">
        <v>7</v>
      </c>
      <c r="C325" s="227">
        <v>7</v>
      </c>
      <c r="D325" s="228" t="s">
        <v>653</v>
      </c>
      <c r="E325" s="229" t="s">
        <v>379</v>
      </c>
      <c r="F325" s="230">
        <v>5</v>
      </c>
    </row>
    <row r="326" spans="1:6" hidden="1">
      <c r="A326" s="226" t="s">
        <v>392</v>
      </c>
      <c r="B326" s="227">
        <v>7</v>
      </c>
      <c r="C326" s="227">
        <v>7</v>
      </c>
      <c r="D326" s="228" t="s">
        <v>653</v>
      </c>
      <c r="E326" s="229" t="s">
        <v>393</v>
      </c>
      <c r="F326" s="230">
        <v>5</v>
      </c>
    </row>
    <row r="327" spans="1:6" hidden="1">
      <c r="A327" s="226" t="s">
        <v>654</v>
      </c>
      <c r="B327" s="227">
        <v>7</v>
      </c>
      <c r="C327" s="227">
        <v>7</v>
      </c>
      <c r="D327" s="228" t="s">
        <v>655</v>
      </c>
      <c r="E327" s="229" t="s">
        <v>379</v>
      </c>
      <c r="F327" s="230">
        <v>10</v>
      </c>
    </row>
    <row r="328" spans="1:6" hidden="1">
      <c r="A328" s="226" t="s">
        <v>392</v>
      </c>
      <c r="B328" s="227">
        <v>7</v>
      </c>
      <c r="C328" s="227">
        <v>7</v>
      </c>
      <c r="D328" s="228" t="s">
        <v>655</v>
      </c>
      <c r="E328" s="229" t="s">
        <v>393</v>
      </c>
      <c r="F328" s="230">
        <v>10</v>
      </c>
    </row>
    <row r="329" spans="1:6" ht="31.5" hidden="1">
      <c r="A329" s="226" t="s">
        <v>656</v>
      </c>
      <c r="B329" s="227">
        <v>7</v>
      </c>
      <c r="C329" s="227">
        <v>7</v>
      </c>
      <c r="D329" s="228" t="s">
        <v>657</v>
      </c>
      <c r="E329" s="229" t="s">
        <v>379</v>
      </c>
      <c r="F329" s="230">
        <v>10</v>
      </c>
    </row>
    <row r="330" spans="1:6" hidden="1">
      <c r="A330" s="226" t="s">
        <v>392</v>
      </c>
      <c r="B330" s="227">
        <v>7</v>
      </c>
      <c r="C330" s="227">
        <v>7</v>
      </c>
      <c r="D330" s="228" t="s">
        <v>657</v>
      </c>
      <c r="E330" s="229" t="s">
        <v>393</v>
      </c>
      <c r="F330" s="230">
        <v>10</v>
      </c>
    </row>
    <row r="331" spans="1:6">
      <c r="A331" s="226" t="s">
        <v>658</v>
      </c>
      <c r="B331" s="227">
        <v>7</v>
      </c>
      <c r="C331" s="227">
        <v>9</v>
      </c>
      <c r="D331" s="228" t="s">
        <v>379</v>
      </c>
      <c r="E331" s="229" t="s">
        <v>379</v>
      </c>
      <c r="F331" s="230">
        <v>6088.6</v>
      </c>
    </row>
    <row r="332" spans="1:6" ht="31.5" hidden="1">
      <c r="A332" s="226" t="s">
        <v>381</v>
      </c>
      <c r="B332" s="227">
        <v>7</v>
      </c>
      <c r="C332" s="227">
        <v>9</v>
      </c>
      <c r="D332" s="228" t="s">
        <v>382</v>
      </c>
      <c r="E332" s="229" t="s">
        <v>379</v>
      </c>
      <c r="F332" s="230">
        <v>1882.9</v>
      </c>
    </row>
    <row r="333" spans="1:6" hidden="1">
      <c r="A333" s="226" t="s">
        <v>389</v>
      </c>
      <c r="B333" s="227">
        <v>7</v>
      </c>
      <c r="C333" s="227">
        <v>9</v>
      </c>
      <c r="D333" s="228" t="s">
        <v>390</v>
      </c>
      <c r="E333" s="229" t="s">
        <v>379</v>
      </c>
      <c r="F333" s="230">
        <v>1882.9</v>
      </c>
    </row>
    <row r="334" spans="1:6" hidden="1">
      <c r="A334" s="226" t="s">
        <v>385</v>
      </c>
      <c r="B334" s="227">
        <v>7</v>
      </c>
      <c r="C334" s="227">
        <v>9</v>
      </c>
      <c r="D334" s="228" t="s">
        <v>391</v>
      </c>
      <c r="E334" s="229" t="s">
        <v>379</v>
      </c>
      <c r="F334" s="230">
        <v>1882.9</v>
      </c>
    </row>
    <row r="335" spans="1:6" ht="46.9" hidden="1" customHeight="1">
      <c r="A335" s="226" t="s">
        <v>387</v>
      </c>
      <c r="B335" s="227">
        <v>7</v>
      </c>
      <c r="C335" s="227">
        <v>9</v>
      </c>
      <c r="D335" s="228" t="s">
        <v>391</v>
      </c>
      <c r="E335" s="229" t="s">
        <v>230</v>
      </c>
      <c r="F335" s="230">
        <v>1619.5</v>
      </c>
    </row>
    <row r="336" spans="1:6" hidden="1">
      <c r="A336" s="226" t="s">
        <v>392</v>
      </c>
      <c r="B336" s="227">
        <v>7</v>
      </c>
      <c r="C336" s="227">
        <v>9</v>
      </c>
      <c r="D336" s="228" t="s">
        <v>391</v>
      </c>
      <c r="E336" s="229" t="s">
        <v>393</v>
      </c>
      <c r="F336" s="230">
        <v>251.5</v>
      </c>
    </row>
    <row r="337" spans="1:6" hidden="1">
      <c r="A337" s="226" t="s">
        <v>398</v>
      </c>
      <c r="B337" s="227">
        <v>7</v>
      </c>
      <c r="C337" s="227">
        <v>9</v>
      </c>
      <c r="D337" s="228" t="s">
        <v>391</v>
      </c>
      <c r="E337" s="229" t="s">
        <v>399</v>
      </c>
      <c r="F337" s="230">
        <v>11.9</v>
      </c>
    </row>
    <row r="338" spans="1:6" ht="31.5" hidden="1">
      <c r="A338" s="226" t="s">
        <v>659</v>
      </c>
      <c r="B338" s="227">
        <v>7</v>
      </c>
      <c r="C338" s="227">
        <v>9</v>
      </c>
      <c r="D338" s="228" t="s">
        <v>660</v>
      </c>
      <c r="E338" s="229" t="s">
        <v>379</v>
      </c>
      <c r="F338" s="230">
        <v>4153.3999999999996</v>
      </c>
    </row>
    <row r="339" spans="1:6" hidden="1">
      <c r="A339" s="226" t="s">
        <v>661</v>
      </c>
      <c r="B339" s="227">
        <v>7</v>
      </c>
      <c r="C339" s="227">
        <v>9</v>
      </c>
      <c r="D339" s="228" t="s">
        <v>662</v>
      </c>
      <c r="E339" s="229" t="s">
        <v>379</v>
      </c>
      <c r="F339" s="230">
        <v>4153.3999999999996</v>
      </c>
    </row>
    <row r="340" spans="1:6" ht="31.5" hidden="1">
      <c r="A340" s="226" t="s">
        <v>447</v>
      </c>
      <c r="B340" s="227">
        <v>7</v>
      </c>
      <c r="C340" s="227">
        <v>9</v>
      </c>
      <c r="D340" s="228" t="s">
        <v>663</v>
      </c>
      <c r="E340" s="229" t="s">
        <v>379</v>
      </c>
      <c r="F340" s="230">
        <v>3653.4</v>
      </c>
    </row>
    <row r="341" spans="1:6" ht="46.9" hidden="1" customHeight="1">
      <c r="A341" s="226" t="s">
        <v>387</v>
      </c>
      <c r="B341" s="227">
        <v>7</v>
      </c>
      <c r="C341" s="227">
        <v>9</v>
      </c>
      <c r="D341" s="228" t="s">
        <v>663</v>
      </c>
      <c r="E341" s="229" t="s">
        <v>230</v>
      </c>
      <c r="F341" s="230">
        <v>3541.5</v>
      </c>
    </row>
    <row r="342" spans="1:6" hidden="1">
      <c r="A342" s="226" t="s">
        <v>392</v>
      </c>
      <c r="B342" s="227">
        <v>7</v>
      </c>
      <c r="C342" s="227">
        <v>9</v>
      </c>
      <c r="D342" s="228" t="s">
        <v>663</v>
      </c>
      <c r="E342" s="229" t="s">
        <v>393</v>
      </c>
      <c r="F342" s="230">
        <v>111.9</v>
      </c>
    </row>
    <row r="343" spans="1:6" ht="31.5" hidden="1">
      <c r="A343" s="226" t="s">
        <v>400</v>
      </c>
      <c r="B343" s="227">
        <v>7</v>
      </c>
      <c r="C343" s="227">
        <v>9</v>
      </c>
      <c r="D343" s="228" t="s">
        <v>664</v>
      </c>
      <c r="E343" s="229" t="s">
        <v>379</v>
      </c>
      <c r="F343" s="230">
        <v>500</v>
      </c>
    </row>
    <row r="344" spans="1:6" ht="46.9" hidden="1" customHeight="1">
      <c r="A344" s="226" t="s">
        <v>387</v>
      </c>
      <c r="B344" s="227">
        <v>7</v>
      </c>
      <c r="C344" s="227">
        <v>9</v>
      </c>
      <c r="D344" s="228" t="s">
        <v>664</v>
      </c>
      <c r="E344" s="229" t="s">
        <v>230</v>
      </c>
      <c r="F344" s="230">
        <v>500</v>
      </c>
    </row>
    <row r="345" spans="1:6" ht="31.5" hidden="1">
      <c r="A345" s="226" t="s">
        <v>665</v>
      </c>
      <c r="B345" s="227">
        <v>7</v>
      </c>
      <c r="C345" s="227">
        <v>9</v>
      </c>
      <c r="D345" s="228" t="s">
        <v>666</v>
      </c>
      <c r="E345" s="229" t="s">
        <v>379</v>
      </c>
      <c r="F345" s="230">
        <v>37.299999999999997</v>
      </c>
    </row>
    <row r="346" spans="1:6" ht="31.5" hidden="1">
      <c r="A346" s="226" t="s">
        <v>667</v>
      </c>
      <c r="B346" s="227">
        <v>7</v>
      </c>
      <c r="C346" s="227">
        <v>9</v>
      </c>
      <c r="D346" s="228" t="s">
        <v>668</v>
      </c>
      <c r="E346" s="229" t="s">
        <v>379</v>
      </c>
      <c r="F346" s="230">
        <v>37.299999999999997</v>
      </c>
    </row>
    <row r="347" spans="1:6" hidden="1">
      <c r="A347" s="226" t="s">
        <v>669</v>
      </c>
      <c r="B347" s="227">
        <v>7</v>
      </c>
      <c r="C347" s="227">
        <v>9</v>
      </c>
      <c r="D347" s="228" t="s">
        <v>670</v>
      </c>
      <c r="E347" s="229" t="s">
        <v>379</v>
      </c>
      <c r="F347" s="230">
        <v>26</v>
      </c>
    </row>
    <row r="348" spans="1:6" hidden="1">
      <c r="A348" s="226" t="s">
        <v>392</v>
      </c>
      <c r="B348" s="227">
        <v>7</v>
      </c>
      <c r="C348" s="227">
        <v>9</v>
      </c>
      <c r="D348" s="228" t="s">
        <v>670</v>
      </c>
      <c r="E348" s="229" t="s">
        <v>393</v>
      </c>
      <c r="F348" s="230">
        <v>26</v>
      </c>
    </row>
    <row r="349" spans="1:6" hidden="1">
      <c r="A349" s="226" t="s">
        <v>671</v>
      </c>
      <c r="B349" s="227">
        <v>7</v>
      </c>
      <c r="C349" s="227">
        <v>9</v>
      </c>
      <c r="D349" s="228" t="s">
        <v>672</v>
      </c>
      <c r="E349" s="229" t="s">
        <v>379</v>
      </c>
      <c r="F349" s="230">
        <v>11.3</v>
      </c>
    </row>
    <row r="350" spans="1:6" hidden="1">
      <c r="A350" s="226" t="s">
        <v>392</v>
      </c>
      <c r="B350" s="227">
        <v>7</v>
      </c>
      <c r="C350" s="227">
        <v>9</v>
      </c>
      <c r="D350" s="228" t="s">
        <v>672</v>
      </c>
      <c r="E350" s="229" t="s">
        <v>393</v>
      </c>
      <c r="F350" s="230">
        <v>11.3</v>
      </c>
    </row>
    <row r="351" spans="1:6" ht="47.25" hidden="1">
      <c r="A351" s="226" t="s">
        <v>673</v>
      </c>
      <c r="B351" s="227">
        <v>7</v>
      </c>
      <c r="C351" s="227">
        <v>9</v>
      </c>
      <c r="D351" s="228" t="s">
        <v>674</v>
      </c>
      <c r="E351" s="229" t="s">
        <v>379</v>
      </c>
      <c r="F351" s="230">
        <v>15</v>
      </c>
    </row>
    <row r="352" spans="1:6" ht="63" hidden="1">
      <c r="A352" s="226" t="s">
        <v>675</v>
      </c>
      <c r="B352" s="227">
        <v>7</v>
      </c>
      <c r="C352" s="227">
        <v>9</v>
      </c>
      <c r="D352" s="228" t="s">
        <v>676</v>
      </c>
      <c r="E352" s="229" t="s">
        <v>379</v>
      </c>
      <c r="F352" s="230">
        <v>15</v>
      </c>
    </row>
    <row r="353" spans="1:6" ht="63" hidden="1">
      <c r="A353" s="226" t="s">
        <v>677</v>
      </c>
      <c r="B353" s="227">
        <v>7</v>
      </c>
      <c r="C353" s="227">
        <v>9</v>
      </c>
      <c r="D353" s="228" t="s">
        <v>678</v>
      </c>
      <c r="E353" s="229" t="s">
        <v>379</v>
      </c>
      <c r="F353" s="230">
        <v>10</v>
      </c>
    </row>
    <row r="354" spans="1:6" hidden="1">
      <c r="A354" s="226" t="s">
        <v>392</v>
      </c>
      <c r="B354" s="227">
        <v>7</v>
      </c>
      <c r="C354" s="227">
        <v>9</v>
      </c>
      <c r="D354" s="228" t="s">
        <v>678</v>
      </c>
      <c r="E354" s="229" t="s">
        <v>393</v>
      </c>
      <c r="F354" s="230">
        <v>10</v>
      </c>
    </row>
    <row r="355" spans="1:6" ht="47.25" hidden="1">
      <c r="A355" s="226" t="s">
        <v>679</v>
      </c>
      <c r="B355" s="227">
        <v>7</v>
      </c>
      <c r="C355" s="227">
        <v>9</v>
      </c>
      <c r="D355" s="228" t="s">
        <v>680</v>
      </c>
      <c r="E355" s="229" t="s">
        <v>379</v>
      </c>
      <c r="F355" s="230">
        <v>5</v>
      </c>
    </row>
    <row r="356" spans="1:6" hidden="1">
      <c r="A356" s="226" t="s">
        <v>392</v>
      </c>
      <c r="B356" s="227">
        <v>7</v>
      </c>
      <c r="C356" s="227">
        <v>9</v>
      </c>
      <c r="D356" s="228" t="s">
        <v>680</v>
      </c>
      <c r="E356" s="229" t="s">
        <v>393</v>
      </c>
      <c r="F356" s="230">
        <v>5</v>
      </c>
    </row>
    <row r="357" spans="1:6" s="225" customFormat="1">
      <c r="A357" s="220" t="s">
        <v>681</v>
      </c>
      <c r="B357" s="221">
        <v>8</v>
      </c>
      <c r="C357" s="221">
        <v>0</v>
      </c>
      <c r="D357" s="222" t="s">
        <v>379</v>
      </c>
      <c r="E357" s="223" t="s">
        <v>379</v>
      </c>
      <c r="F357" s="224">
        <v>18311.8</v>
      </c>
    </row>
    <row r="358" spans="1:6">
      <c r="A358" s="226" t="s">
        <v>682</v>
      </c>
      <c r="B358" s="227">
        <v>8</v>
      </c>
      <c r="C358" s="227">
        <v>1</v>
      </c>
      <c r="D358" s="228" t="s">
        <v>379</v>
      </c>
      <c r="E358" s="229" t="s">
        <v>379</v>
      </c>
      <c r="F358" s="230">
        <v>17504</v>
      </c>
    </row>
    <row r="359" spans="1:6" hidden="1">
      <c r="A359" s="226" t="s">
        <v>683</v>
      </c>
      <c r="B359" s="227">
        <v>8</v>
      </c>
      <c r="C359" s="227">
        <v>1</v>
      </c>
      <c r="D359" s="228" t="s">
        <v>684</v>
      </c>
      <c r="E359" s="229" t="s">
        <v>379</v>
      </c>
      <c r="F359" s="230">
        <v>5714</v>
      </c>
    </row>
    <row r="360" spans="1:6" ht="31.5" hidden="1">
      <c r="A360" s="226" t="s">
        <v>447</v>
      </c>
      <c r="B360" s="227">
        <v>8</v>
      </c>
      <c r="C360" s="227">
        <v>1</v>
      </c>
      <c r="D360" s="228" t="s">
        <v>685</v>
      </c>
      <c r="E360" s="229" t="s">
        <v>379</v>
      </c>
      <c r="F360" s="230">
        <v>5214</v>
      </c>
    </row>
    <row r="361" spans="1:6" ht="46.9" hidden="1" customHeight="1">
      <c r="A361" s="226" t="s">
        <v>387</v>
      </c>
      <c r="B361" s="227">
        <v>8</v>
      </c>
      <c r="C361" s="227">
        <v>1</v>
      </c>
      <c r="D361" s="228" t="s">
        <v>685</v>
      </c>
      <c r="E361" s="229" t="s">
        <v>230</v>
      </c>
      <c r="F361" s="230">
        <v>4899.3999999999996</v>
      </c>
    </row>
    <row r="362" spans="1:6" hidden="1">
      <c r="A362" s="226" t="s">
        <v>392</v>
      </c>
      <c r="B362" s="227">
        <v>8</v>
      </c>
      <c r="C362" s="227">
        <v>1</v>
      </c>
      <c r="D362" s="228" t="s">
        <v>685</v>
      </c>
      <c r="E362" s="229" t="s">
        <v>393</v>
      </c>
      <c r="F362" s="230">
        <v>292.3</v>
      </c>
    </row>
    <row r="363" spans="1:6" hidden="1">
      <c r="A363" s="226" t="s">
        <v>398</v>
      </c>
      <c r="B363" s="227">
        <v>8</v>
      </c>
      <c r="C363" s="227">
        <v>1</v>
      </c>
      <c r="D363" s="228" t="s">
        <v>685</v>
      </c>
      <c r="E363" s="229" t="s">
        <v>399</v>
      </c>
      <c r="F363" s="230">
        <v>22.3</v>
      </c>
    </row>
    <row r="364" spans="1:6" ht="31.5" hidden="1">
      <c r="A364" s="226" t="s">
        <v>400</v>
      </c>
      <c r="B364" s="227">
        <v>8</v>
      </c>
      <c r="C364" s="227">
        <v>1</v>
      </c>
      <c r="D364" s="228" t="s">
        <v>686</v>
      </c>
      <c r="E364" s="229" t="s">
        <v>379</v>
      </c>
      <c r="F364" s="230">
        <v>500</v>
      </c>
    </row>
    <row r="365" spans="1:6" ht="46.9" hidden="1" customHeight="1">
      <c r="A365" s="226" t="s">
        <v>387</v>
      </c>
      <c r="B365" s="227">
        <v>8</v>
      </c>
      <c r="C365" s="227">
        <v>1</v>
      </c>
      <c r="D365" s="228" t="s">
        <v>686</v>
      </c>
      <c r="E365" s="229" t="s">
        <v>230</v>
      </c>
      <c r="F365" s="230">
        <v>500</v>
      </c>
    </row>
    <row r="366" spans="1:6" hidden="1">
      <c r="A366" s="226" t="s">
        <v>687</v>
      </c>
      <c r="B366" s="227">
        <v>8</v>
      </c>
      <c r="C366" s="227">
        <v>1</v>
      </c>
      <c r="D366" s="228" t="s">
        <v>688</v>
      </c>
      <c r="E366" s="229" t="s">
        <v>379</v>
      </c>
      <c r="F366" s="230">
        <v>1194.0999999999999</v>
      </c>
    </row>
    <row r="367" spans="1:6" ht="31.5" hidden="1">
      <c r="A367" s="226" t="s">
        <v>447</v>
      </c>
      <c r="B367" s="227">
        <v>8</v>
      </c>
      <c r="C367" s="227">
        <v>1</v>
      </c>
      <c r="D367" s="228" t="s">
        <v>689</v>
      </c>
      <c r="E367" s="229" t="s">
        <v>379</v>
      </c>
      <c r="F367" s="230">
        <v>1194.0999999999999</v>
      </c>
    </row>
    <row r="368" spans="1:6" ht="46.9" hidden="1" customHeight="1">
      <c r="A368" s="226" t="s">
        <v>387</v>
      </c>
      <c r="B368" s="227">
        <v>8</v>
      </c>
      <c r="C368" s="227">
        <v>1</v>
      </c>
      <c r="D368" s="228" t="s">
        <v>689</v>
      </c>
      <c r="E368" s="229" t="s">
        <v>230</v>
      </c>
      <c r="F368" s="230">
        <v>1056.2</v>
      </c>
    </row>
    <row r="369" spans="1:6" hidden="1">
      <c r="A369" s="226" t="s">
        <v>392</v>
      </c>
      <c r="B369" s="227">
        <v>8</v>
      </c>
      <c r="C369" s="227">
        <v>1</v>
      </c>
      <c r="D369" s="228" t="s">
        <v>689</v>
      </c>
      <c r="E369" s="229" t="s">
        <v>393</v>
      </c>
      <c r="F369" s="230">
        <v>130.5</v>
      </c>
    </row>
    <row r="370" spans="1:6" hidden="1">
      <c r="A370" s="226" t="s">
        <v>398</v>
      </c>
      <c r="B370" s="227">
        <v>8</v>
      </c>
      <c r="C370" s="227">
        <v>1</v>
      </c>
      <c r="D370" s="228" t="s">
        <v>689</v>
      </c>
      <c r="E370" s="229" t="s">
        <v>399</v>
      </c>
      <c r="F370" s="230">
        <v>7.4</v>
      </c>
    </row>
    <row r="371" spans="1:6" hidden="1">
      <c r="A371" s="226" t="s">
        <v>690</v>
      </c>
      <c r="B371" s="227">
        <v>8</v>
      </c>
      <c r="C371" s="227">
        <v>1</v>
      </c>
      <c r="D371" s="228" t="s">
        <v>691</v>
      </c>
      <c r="E371" s="229" t="s">
        <v>379</v>
      </c>
      <c r="F371" s="230">
        <v>9789.9</v>
      </c>
    </row>
    <row r="372" spans="1:6" ht="31.5" hidden="1">
      <c r="A372" s="226" t="s">
        <v>447</v>
      </c>
      <c r="B372" s="227">
        <v>8</v>
      </c>
      <c r="C372" s="227">
        <v>1</v>
      </c>
      <c r="D372" s="228" t="s">
        <v>692</v>
      </c>
      <c r="E372" s="229" t="s">
        <v>379</v>
      </c>
      <c r="F372" s="230">
        <v>6289.9</v>
      </c>
    </row>
    <row r="373" spans="1:6" ht="46.9" hidden="1" customHeight="1">
      <c r="A373" s="226" t="s">
        <v>387</v>
      </c>
      <c r="B373" s="227">
        <v>8</v>
      </c>
      <c r="C373" s="227">
        <v>1</v>
      </c>
      <c r="D373" s="228" t="s">
        <v>692</v>
      </c>
      <c r="E373" s="229" t="s">
        <v>230</v>
      </c>
      <c r="F373" s="230">
        <v>5685.3</v>
      </c>
    </row>
    <row r="374" spans="1:6" hidden="1">
      <c r="A374" s="226" t="s">
        <v>392</v>
      </c>
      <c r="B374" s="227">
        <v>8</v>
      </c>
      <c r="C374" s="227">
        <v>1</v>
      </c>
      <c r="D374" s="228" t="s">
        <v>692</v>
      </c>
      <c r="E374" s="229" t="s">
        <v>393</v>
      </c>
      <c r="F374" s="230">
        <v>602.6</v>
      </c>
    </row>
    <row r="375" spans="1:6" hidden="1">
      <c r="A375" s="226" t="s">
        <v>398</v>
      </c>
      <c r="B375" s="227">
        <v>8</v>
      </c>
      <c r="C375" s="227">
        <v>1</v>
      </c>
      <c r="D375" s="228" t="s">
        <v>692</v>
      </c>
      <c r="E375" s="229" t="s">
        <v>399</v>
      </c>
      <c r="F375" s="230">
        <v>2</v>
      </c>
    </row>
    <row r="376" spans="1:6" ht="31.5" hidden="1">
      <c r="A376" s="226" t="s">
        <v>400</v>
      </c>
      <c r="B376" s="227">
        <v>8</v>
      </c>
      <c r="C376" s="227">
        <v>1</v>
      </c>
      <c r="D376" s="228" t="s">
        <v>693</v>
      </c>
      <c r="E376" s="229" t="s">
        <v>379</v>
      </c>
      <c r="F376" s="230">
        <v>3500</v>
      </c>
    </row>
    <row r="377" spans="1:6" ht="46.9" hidden="1" customHeight="1">
      <c r="A377" s="226" t="s">
        <v>387</v>
      </c>
      <c r="B377" s="227">
        <v>8</v>
      </c>
      <c r="C377" s="227">
        <v>1</v>
      </c>
      <c r="D377" s="228" t="s">
        <v>693</v>
      </c>
      <c r="E377" s="229" t="s">
        <v>230</v>
      </c>
      <c r="F377" s="230">
        <v>3500</v>
      </c>
    </row>
    <row r="378" spans="1:6" ht="47.25" hidden="1">
      <c r="A378" s="226" t="s">
        <v>402</v>
      </c>
      <c r="B378" s="227">
        <v>8</v>
      </c>
      <c r="C378" s="227">
        <v>1</v>
      </c>
      <c r="D378" s="228" t="s">
        <v>403</v>
      </c>
      <c r="E378" s="229" t="s">
        <v>379</v>
      </c>
      <c r="F378" s="230">
        <v>267</v>
      </c>
    </row>
    <row r="379" spans="1:6" ht="63" hidden="1">
      <c r="A379" s="226" t="s">
        <v>404</v>
      </c>
      <c r="B379" s="227">
        <v>8</v>
      </c>
      <c r="C379" s="227">
        <v>1</v>
      </c>
      <c r="D379" s="228" t="s">
        <v>405</v>
      </c>
      <c r="E379" s="229" t="s">
        <v>379</v>
      </c>
      <c r="F379" s="230">
        <v>267</v>
      </c>
    </row>
    <row r="380" spans="1:6" ht="47.25" hidden="1">
      <c r="A380" s="226" t="s">
        <v>542</v>
      </c>
      <c r="B380" s="227">
        <v>8</v>
      </c>
      <c r="C380" s="227">
        <v>1</v>
      </c>
      <c r="D380" s="228" t="s">
        <v>543</v>
      </c>
      <c r="E380" s="229" t="s">
        <v>379</v>
      </c>
      <c r="F380" s="230">
        <v>247</v>
      </c>
    </row>
    <row r="381" spans="1:6" hidden="1">
      <c r="A381" s="226" t="s">
        <v>392</v>
      </c>
      <c r="B381" s="227">
        <v>8</v>
      </c>
      <c r="C381" s="227">
        <v>1</v>
      </c>
      <c r="D381" s="228" t="s">
        <v>543</v>
      </c>
      <c r="E381" s="229" t="s">
        <v>393</v>
      </c>
      <c r="F381" s="230">
        <v>247</v>
      </c>
    </row>
    <row r="382" spans="1:6" ht="47.25" hidden="1">
      <c r="A382" s="226" t="s">
        <v>694</v>
      </c>
      <c r="B382" s="227">
        <v>8</v>
      </c>
      <c r="C382" s="227">
        <v>1</v>
      </c>
      <c r="D382" s="228" t="s">
        <v>695</v>
      </c>
      <c r="E382" s="229" t="s">
        <v>379</v>
      </c>
      <c r="F382" s="230">
        <v>20</v>
      </c>
    </row>
    <row r="383" spans="1:6" hidden="1">
      <c r="A383" s="226" t="s">
        <v>392</v>
      </c>
      <c r="B383" s="227">
        <v>8</v>
      </c>
      <c r="C383" s="227">
        <v>1</v>
      </c>
      <c r="D383" s="228" t="s">
        <v>695</v>
      </c>
      <c r="E383" s="229" t="s">
        <v>393</v>
      </c>
      <c r="F383" s="230">
        <v>20</v>
      </c>
    </row>
    <row r="384" spans="1:6" ht="31.5" hidden="1">
      <c r="A384" s="226" t="s">
        <v>604</v>
      </c>
      <c r="B384" s="227">
        <v>8</v>
      </c>
      <c r="C384" s="227">
        <v>1</v>
      </c>
      <c r="D384" s="228" t="s">
        <v>605</v>
      </c>
      <c r="E384" s="229" t="s">
        <v>379</v>
      </c>
      <c r="F384" s="230">
        <v>539</v>
      </c>
    </row>
    <row r="385" spans="1:6" ht="31.5" hidden="1">
      <c r="A385" s="226" t="s">
        <v>606</v>
      </c>
      <c r="B385" s="227">
        <v>8</v>
      </c>
      <c r="C385" s="227">
        <v>1</v>
      </c>
      <c r="D385" s="228" t="s">
        <v>607</v>
      </c>
      <c r="E385" s="229" t="s">
        <v>379</v>
      </c>
      <c r="F385" s="230">
        <v>539</v>
      </c>
    </row>
    <row r="386" spans="1:6" ht="31.5" hidden="1">
      <c r="A386" s="226" t="s">
        <v>696</v>
      </c>
      <c r="B386" s="227">
        <v>8</v>
      </c>
      <c r="C386" s="227">
        <v>1</v>
      </c>
      <c r="D386" s="228" t="s">
        <v>697</v>
      </c>
      <c r="E386" s="229" t="s">
        <v>379</v>
      </c>
      <c r="F386" s="230">
        <v>300</v>
      </c>
    </row>
    <row r="387" spans="1:6" hidden="1">
      <c r="A387" s="226" t="s">
        <v>392</v>
      </c>
      <c r="B387" s="227">
        <v>8</v>
      </c>
      <c r="C387" s="227">
        <v>1</v>
      </c>
      <c r="D387" s="228" t="s">
        <v>697</v>
      </c>
      <c r="E387" s="229" t="s">
        <v>393</v>
      </c>
      <c r="F387" s="230">
        <v>300</v>
      </c>
    </row>
    <row r="388" spans="1:6" ht="31.5" hidden="1">
      <c r="A388" s="226" t="s">
        <v>698</v>
      </c>
      <c r="B388" s="227">
        <v>8</v>
      </c>
      <c r="C388" s="227">
        <v>1</v>
      </c>
      <c r="D388" s="228" t="s">
        <v>699</v>
      </c>
      <c r="E388" s="229" t="s">
        <v>379</v>
      </c>
      <c r="F388" s="230">
        <v>239</v>
      </c>
    </row>
    <row r="389" spans="1:6" hidden="1">
      <c r="A389" s="226" t="s">
        <v>392</v>
      </c>
      <c r="B389" s="227">
        <v>8</v>
      </c>
      <c r="C389" s="227">
        <v>1</v>
      </c>
      <c r="D389" s="228" t="s">
        <v>699</v>
      </c>
      <c r="E389" s="229" t="s">
        <v>393</v>
      </c>
      <c r="F389" s="230">
        <v>239</v>
      </c>
    </row>
    <row r="390" spans="1:6">
      <c r="A390" s="226" t="s">
        <v>700</v>
      </c>
      <c r="B390" s="227">
        <v>8</v>
      </c>
      <c r="C390" s="227">
        <v>4</v>
      </c>
      <c r="D390" s="228" t="s">
        <v>379</v>
      </c>
      <c r="E390" s="229" t="s">
        <v>379</v>
      </c>
      <c r="F390" s="230">
        <v>807.8</v>
      </c>
    </row>
    <row r="391" spans="1:6" ht="31.5" hidden="1">
      <c r="A391" s="226" t="s">
        <v>381</v>
      </c>
      <c r="B391" s="227">
        <v>8</v>
      </c>
      <c r="C391" s="227">
        <v>4</v>
      </c>
      <c r="D391" s="228" t="s">
        <v>382</v>
      </c>
      <c r="E391" s="229" t="s">
        <v>379</v>
      </c>
      <c r="F391" s="230">
        <v>807.8</v>
      </c>
    </row>
    <row r="392" spans="1:6" hidden="1">
      <c r="A392" s="226" t="s">
        <v>389</v>
      </c>
      <c r="B392" s="227">
        <v>8</v>
      </c>
      <c r="C392" s="227">
        <v>4</v>
      </c>
      <c r="D392" s="228" t="s">
        <v>390</v>
      </c>
      <c r="E392" s="229" t="s">
        <v>379</v>
      </c>
      <c r="F392" s="230">
        <v>807.8</v>
      </c>
    </row>
    <row r="393" spans="1:6" hidden="1">
      <c r="A393" s="226" t="s">
        <v>385</v>
      </c>
      <c r="B393" s="227">
        <v>8</v>
      </c>
      <c r="C393" s="227">
        <v>4</v>
      </c>
      <c r="D393" s="228" t="s">
        <v>391</v>
      </c>
      <c r="E393" s="229" t="s">
        <v>379</v>
      </c>
      <c r="F393" s="230">
        <v>807.8</v>
      </c>
    </row>
    <row r="394" spans="1:6" ht="46.9" hidden="1" customHeight="1">
      <c r="A394" s="226" t="s">
        <v>387</v>
      </c>
      <c r="B394" s="227">
        <v>8</v>
      </c>
      <c r="C394" s="227">
        <v>4</v>
      </c>
      <c r="D394" s="228" t="s">
        <v>391</v>
      </c>
      <c r="E394" s="229" t="s">
        <v>230</v>
      </c>
      <c r="F394" s="230">
        <v>804.9</v>
      </c>
    </row>
    <row r="395" spans="1:6" hidden="1">
      <c r="A395" s="226" t="s">
        <v>392</v>
      </c>
      <c r="B395" s="227">
        <v>8</v>
      </c>
      <c r="C395" s="227">
        <v>4</v>
      </c>
      <c r="D395" s="228" t="s">
        <v>391</v>
      </c>
      <c r="E395" s="229" t="s">
        <v>393</v>
      </c>
      <c r="F395" s="230">
        <v>2.9</v>
      </c>
    </row>
    <row r="396" spans="1:6" s="225" customFormat="1">
      <c r="A396" s="220" t="s">
        <v>701</v>
      </c>
      <c r="B396" s="221">
        <v>10</v>
      </c>
      <c r="C396" s="221">
        <v>0</v>
      </c>
      <c r="D396" s="222" t="s">
        <v>379</v>
      </c>
      <c r="E396" s="223" t="s">
        <v>379</v>
      </c>
      <c r="F396" s="224">
        <v>20179.099999999999</v>
      </c>
    </row>
    <row r="397" spans="1:6">
      <c r="A397" s="226" t="s">
        <v>702</v>
      </c>
      <c r="B397" s="227">
        <v>10</v>
      </c>
      <c r="C397" s="227">
        <v>1</v>
      </c>
      <c r="D397" s="228" t="s">
        <v>379</v>
      </c>
      <c r="E397" s="229" t="s">
        <v>379</v>
      </c>
      <c r="F397" s="230">
        <v>4642.7</v>
      </c>
    </row>
    <row r="398" spans="1:6" hidden="1">
      <c r="A398" s="226" t="s">
        <v>703</v>
      </c>
      <c r="B398" s="227">
        <v>10</v>
      </c>
      <c r="C398" s="227">
        <v>1</v>
      </c>
      <c r="D398" s="228" t="s">
        <v>704</v>
      </c>
      <c r="E398" s="229" t="s">
        <v>379</v>
      </c>
      <c r="F398" s="230">
        <v>4642.7</v>
      </c>
    </row>
    <row r="399" spans="1:6" hidden="1">
      <c r="A399" s="226" t="s">
        <v>705</v>
      </c>
      <c r="B399" s="227">
        <v>10</v>
      </c>
      <c r="C399" s="227">
        <v>1</v>
      </c>
      <c r="D399" s="228" t="s">
        <v>706</v>
      </c>
      <c r="E399" s="229" t="s">
        <v>379</v>
      </c>
      <c r="F399" s="230">
        <v>4642.7</v>
      </c>
    </row>
    <row r="400" spans="1:6" ht="78.75" hidden="1">
      <c r="A400" s="226" t="s">
        <v>707</v>
      </c>
      <c r="B400" s="227">
        <v>10</v>
      </c>
      <c r="C400" s="227">
        <v>1</v>
      </c>
      <c r="D400" s="228" t="s">
        <v>708</v>
      </c>
      <c r="E400" s="229" t="s">
        <v>379</v>
      </c>
      <c r="F400" s="230">
        <v>4642.7</v>
      </c>
    </row>
    <row r="401" spans="1:6" hidden="1">
      <c r="A401" s="226" t="s">
        <v>562</v>
      </c>
      <c r="B401" s="227">
        <v>10</v>
      </c>
      <c r="C401" s="227">
        <v>1</v>
      </c>
      <c r="D401" s="228" t="s">
        <v>708</v>
      </c>
      <c r="E401" s="229" t="s">
        <v>563</v>
      </c>
      <c r="F401" s="230">
        <v>4642.7</v>
      </c>
    </row>
    <row r="402" spans="1:6">
      <c r="A402" s="226" t="s">
        <v>709</v>
      </c>
      <c r="B402" s="227">
        <v>10</v>
      </c>
      <c r="C402" s="227">
        <v>3</v>
      </c>
      <c r="D402" s="228" t="s">
        <v>379</v>
      </c>
      <c r="E402" s="229" t="s">
        <v>379</v>
      </c>
      <c r="F402" s="230">
        <v>8791.7999999999993</v>
      </c>
    </row>
    <row r="403" spans="1:6" ht="31.5" hidden="1">
      <c r="A403" s="226" t="s">
        <v>381</v>
      </c>
      <c r="B403" s="227">
        <v>10</v>
      </c>
      <c r="C403" s="227">
        <v>3</v>
      </c>
      <c r="D403" s="228" t="s">
        <v>382</v>
      </c>
      <c r="E403" s="229" t="s">
        <v>379</v>
      </c>
      <c r="F403" s="230">
        <v>7629.9</v>
      </c>
    </row>
    <row r="404" spans="1:6" hidden="1">
      <c r="A404" s="226" t="s">
        <v>427</v>
      </c>
      <c r="B404" s="227">
        <v>10</v>
      </c>
      <c r="C404" s="227">
        <v>3</v>
      </c>
      <c r="D404" s="228" t="s">
        <v>428</v>
      </c>
      <c r="E404" s="229" t="s">
        <v>379</v>
      </c>
      <c r="F404" s="230">
        <v>7629.9</v>
      </c>
    </row>
    <row r="405" spans="1:6" ht="47.25" hidden="1">
      <c r="A405" s="226" t="s">
        <v>710</v>
      </c>
      <c r="B405" s="227">
        <v>10</v>
      </c>
      <c r="C405" s="227">
        <v>3</v>
      </c>
      <c r="D405" s="228" t="s">
        <v>711</v>
      </c>
      <c r="E405" s="229" t="s">
        <v>379</v>
      </c>
      <c r="F405" s="230">
        <v>872.9</v>
      </c>
    </row>
    <row r="406" spans="1:6" ht="46.9" hidden="1" customHeight="1">
      <c r="A406" s="226" t="s">
        <v>387</v>
      </c>
      <c r="B406" s="227">
        <v>10</v>
      </c>
      <c r="C406" s="227">
        <v>3</v>
      </c>
      <c r="D406" s="228" t="s">
        <v>711</v>
      </c>
      <c r="E406" s="229" t="s">
        <v>230</v>
      </c>
      <c r="F406" s="230">
        <v>831.3</v>
      </c>
    </row>
    <row r="407" spans="1:6" hidden="1">
      <c r="A407" s="226" t="s">
        <v>392</v>
      </c>
      <c r="B407" s="227">
        <v>10</v>
      </c>
      <c r="C407" s="227">
        <v>3</v>
      </c>
      <c r="D407" s="228" t="s">
        <v>711</v>
      </c>
      <c r="E407" s="229" t="s">
        <v>393</v>
      </c>
      <c r="F407" s="230">
        <v>41.6</v>
      </c>
    </row>
    <row r="408" spans="1:6" ht="31.5" hidden="1">
      <c r="A408" s="226" t="s">
        <v>712</v>
      </c>
      <c r="B408" s="227">
        <v>10</v>
      </c>
      <c r="C408" s="227">
        <v>3</v>
      </c>
      <c r="D408" s="228" t="s">
        <v>713</v>
      </c>
      <c r="E408" s="229" t="s">
        <v>379</v>
      </c>
      <c r="F408" s="230">
        <v>6757</v>
      </c>
    </row>
    <row r="409" spans="1:6" hidden="1">
      <c r="A409" s="226" t="s">
        <v>392</v>
      </c>
      <c r="B409" s="227">
        <v>10</v>
      </c>
      <c r="C409" s="227">
        <v>3</v>
      </c>
      <c r="D409" s="228" t="s">
        <v>713</v>
      </c>
      <c r="E409" s="229" t="s">
        <v>393</v>
      </c>
      <c r="F409" s="230">
        <v>117</v>
      </c>
    </row>
    <row r="410" spans="1:6" hidden="1">
      <c r="A410" s="226" t="s">
        <v>562</v>
      </c>
      <c r="B410" s="227">
        <v>10</v>
      </c>
      <c r="C410" s="227">
        <v>3</v>
      </c>
      <c r="D410" s="228" t="s">
        <v>713</v>
      </c>
      <c r="E410" s="229" t="s">
        <v>563</v>
      </c>
      <c r="F410" s="230">
        <v>6640</v>
      </c>
    </row>
    <row r="411" spans="1:6" hidden="1">
      <c r="A411" s="226" t="s">
        <v>439</v>
      </c>
      <c r="B411" s="227">
        <v>10</v>
      </c>
      <c r="C411" s="227">
        <v>3</v>
      </c>
      <c r="D411" s="228" t="s">
        <v>440</v>
      </c>
      <c r="E411" s="229" t="s">
        <v>379</v>
      </c>
      <c r="F411" s="230">
        <v>901.9</v>
      </c>
    </row>
    <row r="412" spans="1:6" hidden="1">
      <c r="A412" s="226" t="s">
        <v>441</v>
      </c>
      <c r="B412" s="227">
        <v>10</v>
      </c>
      <c r="C412" s="227">
        <v>3</v>
      </c>
      <c r="D412" s="228" t="s">
        <v>442</v>
      </c>
      <c r="E412" s="229" t="s">
        <v>379</v>
      </c>
      <c r="F412" s="230">
        <v>901.9</v>
      </c>
    </row>
    <row r="413" spans="1:6" ht="47.25" hidden="1">
      <c r="A413" s="226" t="s">
        <v>714</v>
      </c>
      <c r="B413" s="227">
        <v>10</v>
      </c>
      <c r="C413" s="227">
        <v>3</v>
      </c>
      <c r="D413" s="228" t="s">
        <v>715</v>
      </c>
      <c r="E413" s="229" t="s">
        <v>379</v>
      </c>
      <c r="F413" s="230">
        <v>898.9</v>
      </c>
    </row>
    <row r="414" spans="1:6" hidden="1">
      <c r="A414" s="226" t="s">
        <v>562</v>
      </c>
      <c r="B414" s="227">
        <v>10</v>
      </c>
      <c r="C414" s="227">
        <v>3</v>
      </c>
      <c r="D414" s="228" t="s">
        <v>715</v>
      </c>
      <c r="E414" s="229" t="s">
        <v>563</v>
      </c>
      <c r="F414" s="230">
        <v>898.9</v>
      </c>
    </row>
    <row r="415" spans="1:6" ht="31.5" hidden="1">
      <c r="A415" s="226" t="s">
        <v>716</v>
      </c>
      <c r="B415" s="227">
        <v>10</v>
      </c>
      <c r="C415" s="227">
        <v>3</v>
      </c>
      <c r="D415" s="228" t="s">
        <v>717</v>
      </c>
      <c r="E415" s="229" t="s">
        <v>379</v>
      </c>
      <c r="F415" s="230">
        <v>3</v>
      </c>
    </row>
    <row r="416" spans="1:6" hidden="1">
      <c r="A416" s="226" t="s">
        <v>562</v>
      </c>
      <c r="B416" s="227">
        <v>10</v>
      </c>
      <c r="C416" s="227">
        <v>3</v>
      </c>
      <c r="D416" s="228" t="s">
        <v>717</v>
      </c>
      <c r="E416" s="229" t="s">
        <v>563</v>
      </c>
      <c r="F416" s="230">
        <v>3</v>
      </c>
    </row>
    <row r="417" spans="1:6" hidden="1">
      <c r="A417" s="226" t="s">
        <v>718</v>
      </c>
      <c r="B417" s="227">
        <v>10</v>
      </c>
      <c r="C417" s="227">
        <v>3</v>
      </c>
      <c r="D417" s="228" t="s">
        <v>719</v>
      </c>
      <c r="E417" s="229" t="s">
        <v>379</v>
      </c>
      <c r="F417" s="230">
        <v>260</v>
      </c>
    </row>
    <row r="418" spans="1:6" ht="63" hidden="1">
      <c r="A418" s="226" t="s">
        <v>720</v>
      </c>
      <c r="B418" s="227">
        <v>10</v>
      </c>
      <c r="C418" s="227">
        <v>3</v>
      </c>
      <c r="D418" s="228" t="s">
        <v>721</v>
      </c>
      <c r="E418" s="229" t="s">
        <v>379</v>
      </c>
      <c r="F418" s="230">
        <v>260</v>
      </c>
    </row>
    <row r="419" spans="1:6" ht="63" hidden="1">
      <c r="A419" s="226" t="s">
        <v>722</v>
      </c>
      <c r="B419" s="227">
        <v>10</v>
      </c>
      <c r="C419" s="227">
        <v>3</v>
      </c>
      <c r="D419" s="228" t="s">
        <v>723</v>
      </c>
      <c r="E419" s="229" t="s">
        <v>379</v>
      </c>
      <c r="F419" s="230">
        <v>240</v>
      </c>
    </row>
    <row r="420" spans="1:6" hidden="1">
      <c r="A420" s="226" t="s">
        <v>562</v>
      </c>
      <c r="B420" s="227">
        <v>10</v>
      </c>
      <c r="C420" s="227">
        <v>3</v>
      </c>
      <c r="D420" s="228" t="s">
        <v>723</v>
      </c>
      <c r="E420" s="229" t="s">
        <v>563</v>
      </c>
      <c r="F420" s="230">
        <v>240</v>
      </c>
    </row>
    <row r="421" spans="1:6" ht="47.25" hidden="1">
      <c r="A421" s="226" t="s">
        <v>724</v>
      </c>
      <c r="B421" s="227">
        <v>10</v>
      </c>
      <c r="C421" s="227">
        <v>3</v>
      </c>
      <c r="D421" s="228" t="s">
        <v>725</v>
      </c>
      <c r="E421" s="229" t="s">
        <v>379</v>
      </c>
      <c r="F421" s="230">
        <v>20</v>
      </c>
    </row>
    <row r="422" spans="1:6" hidden="1">
      <c r="A422" s="226" t="s">
        <v>562</v>
      </c>
      <c r="B422" s="227">
        <v>10</v>
      </c>
      <c r="C422" s="227">
        <v>3</v>
      </c>
      <c r="D422" s="228" t="s">
        <v>725</v>
      </c>
      <c r="E422" s="229" t="s">
        <v>563</v>
      </c>
      <c r="F422" s="230">
        <v>20</v>
      </c>
    </row>
    <row r="423" spans="1:6">
      <c r="A423" s="226" t="s">
        <v>726</v>
      </c>
      <c r="B423" s="227">
        <v>10</v>
      </c>
      <c r="C423" s="227">
        <v>4</v>
      </c>
      <c r="D423" s="228" t="s">
        <v>379</v>
      </c>
      <c r="E423" s="229" t="s">
        <v>379</v>
      </c>
      <c r="F423" s="230">
        <v>5425.4</v>
      </c>
    </row>
    <row r="424" spans="1:6" ht="31.5" hidden="1">
      <c r="A424" s="226" t="s">
        <v>381</v>
      </c>
      <c r="B424" s="227">
        <v>10</v>
      </c>
      <c r="C424" s="227">
        <v>4</v>
      </c>
      <c r="D424" s="228" t="s">
        <v>382</v>
      </c>
      <c r="E424" s="229" t="s">
        <v>379</v>
      </c>
      <c r="F424" s="230">
        <v>5425.4</v>
      </c>
    </row>
    <row r="425" spans="1:6" hidden="1">
      <c r="A425" s="226" t="s">
        <v>427</v>
      </c>
      <c r="B425" s="227">
        <v>10</v>
      </c>
      <c r="C425" s="227">
        <v>4</v>
      </c>
      <c r="D425" s="228" t="s">
        <v>428</v>
      </c>
      <c r="E425" s="229" t="s">
        <v>379</v>
      </c>
      <c r="F425" s="230">
        <v>5425.4</v>
      </c>
    </row>
    <row r="426" spans="1:6" ht="47.25" hidden="1">
      <c r="A426" s="226" t="s">
        <v>727</v>
      </c>
      <c r="B426" s="227">
        <v>10</v>
      </c>
      <c r="C426" s="227">
        <v>4</v>
      </c>
      <c r="D426" s="228" t="s">
        <v>728</v>
      </c>
      <c r="E426" s="229" t="s">
        <v>379</v>
      </c>
      <c r="F426" s="230">
        <v>5425.4</v>
      </c>
    </row>
    <row r="427" spans="1:6" hidden="1">
      <c r="A427" s="226" t="s">
        <v>562</v>
      </c>
      <c r="B427" s="227">
        <v>10</v>
      </c>
      <c r="C427" s="227">
        <v>4</v>
      </c>
      <c r="D427" s="228" t="s">
        <v>728</v>
      </c>
      <c r="E427" s="229" t="s">
        <v>563</v>
      </c>
      <c r="F427" s="230">
        <v>5425.4</v>
      </c>
    </row>
    <row r="428" spans="1:6">
      <c r="A428" s="226" t="s">
        <v>729</v>
      </c>
      <c r="B428" s="227">
        <v>10</v>
      </c>
      <c r="C428" s="227">
        <v>6</v>
      </c>
      <c r="D428" s="228" t="s">
        <v>379</v>
      </c>
      <c r="E428" s="229" t="s">
        <v>379</v>
      </c>
      <c r="F428" s="230">
        <v>1319.2</v>
      </c>
    </row>
    <row r="429" spans="1:6" ht="31.5" hidden="1">
      <c r="A429" s="226" t="s">
        <v>381</v>
      </c>
      <c r="B429" s="227">
        <v>10</v>
      </c>
      <c r="C429" s="227">
        <v>6</v>
      </c>
      <c r="D429" s="228" t="s">
        <v>382</v>
      </c>
      <c r="E429" s="229" t="s">
        <v>379</v>
      </c>
      <c r="F429" s="230">
        <v>1219.2</v>
      </c>
    </row>
    <row r="430" spans="1:6" hidden="1">
      <c r="A430" s="226" t="s">
        <v>427</v>
      </c>
      <c r="B430" s="227">
        <v>10</v>
      </c>
      <c r="C430" s="227">
        <v>6</v>
      </c>
      <c r="D430" s="228" t="s">
        <v>428</v>
      </c>
      <c r="E430" s="229" t="s">
        <v>379</v>
      </c>
      <c r="F430" s="230">
        <v>1219.2</v>
      </c>
    </row>
    <row r="431" spans="1:6" ht="47.25" hidden="1">
      <c r="A431" s="226" t="s">
        <v>730</v>
      </c>
      <c r="B431" s="227">
        <v>10</v>
      </c>
      <c r="C431" s="227">
        <v>6</v>
      </c>
      <c r="D431" s="228" t="s">
        <v>731</v>
      </c>
      <c r="E431" s="229" t="s">
        <v>379</v>
      </c>
      <c r="F431" s="230">
        <v>1219.2</v>
      </c>
    </row>
    <row r="432" spans="1:6" ht="46.9" hidden="1" customHeight="1">
      <c r="A432" s="226" t="s">
        <v>387</v>
      </c>
      <c r="B432" s="227">
        <v>10</v>
      </c>
      <c r="C432" s="227">
        <v>6</v>
      </c>
      <c r="D432" s="228" t="s">
        <v>731</v>
      </c>
      <c r="E432" s="229" t="s">
        <v>230</v>
      </c>
      <c r="F432" s="230">
        <v>1120.9000000000001</v>
      </c>
    </row>
    <row r="433" spans="1:6" hidden="1">
      <c r="A433" s="226" t="s">
        <v>392</v>
      </c>
      <c r="B433" s="227">
        <v>10</v>
      </c>
      <c r="C433" s="227">
        <v>6</v>
      </c>
      <c r="D433" s="228" t="s">
        <v>731</v>
      </c>
      <c r="E433" s="229" t="s">
        <v>393</v>
      </c>
      <c r="F433" s="230">
        <v>98.3</v>
      </c>
    </row>
    <row r="434" spans="1:6" ht="47.25" hidden="1">
      <c r="A434" s="226" t="s">
        <v>732</v>
      </c>
      <c r="B434" s="227">
        <v>10</v>
      </c>
      <c r="C434" s="227">
        <v>6</v>
      </c>
      <c r="D434" s="228" t="s">
        <v>733</v>
      </c>
      <c r="E434" s="229" t="s">
        <v>379</v>
      </c>
      <c r="F434" s="230">
        <v>100</v>
      </c>
    </row>
    <row r="435" spans="1:6" ht="47.25" hidden="1">
      <c r="A435" s="226" t="s">
        <v>734</v>
      </c>
      <c r="B435" s="227">
        <v>10</v>
      </c>
      <c r="C435" s="227">
        <v>6</v>
      </c>
      <c r="D435" s="228" t="s">
        <v>735</v>
      </c>
      <c r="E435" s="229" t="s">
        <v>379</v>
      </c>
      <c r="F435" s="230">
        <v>100</v>
      </c>
    </row>
    <row r="436" spans="1:6" ht="47.25" hidden="1">
      <c r="A436" s="226" t="s">
        <v>736</v>
      </c>
      <c r="B436" s="227">
        <v>10</v>
      </c>
      <c r="C436" s="227">
        <v>6</v>
      </c>
      <c r="D436" s="228" t="s">
        <v>737</v>
      </c>
      <c r="E436" s="229" t="s">
        <v>379</v>
      </c>
      <c r="F436" s="230">
        <v>100</v>
      </c>
    </row>
    <row r="437" spans="1:6" hidden="1">
      <c r="A437" s="226" t="s">
        <v>392</v>
      </c>
      <c r="B437" s="227">
        <v>10</v>
      </c>
      <c r="C437" s="227">
        <v>6</v>
      </c>
      <c r="D437" s="228" t="s">
        <v>737</v>
      </c>
      <c r="E437" s="229" t="s">
        <v>393</v>
      </c>
      <c r="F437" s="230">
        <v>100</v>
      </c>
    </row>
    <row r="438" spans="1:6" s="225" customFormat="1">
      <c r="A438" s="220" t="s">
        <v>738</v>
      </c>
      <c r="B438" s="221">
        <v>11</v>
      </c>
      <c r="C438" s="221">
        <v>0</v>
      </c>
      <c r="D438" s="222" t="s">
        <v>379</v>
      </c>
      <c r="E438" s="223" t="s">
        <v>379</v>
      </c>
      <c r="F438" s="224">
        <v>171.4</v>
      </c>
    </row>
    <row r="439" spans="1:6">
      <c r="A439" s="226" t="s">
        <v>739</v>
      </c>
      <c r="B439" s="227">
        <v>11</v>
      </c>
      <c r="C439" s="227">
        <v>1</v>
      </c>
      <c r="D439" s="228" t="s">
        <v>379</v>
      </c>
      <c r="E439" s="229" t="s">
        <v>379</v>
      </c>
      <c r="F439" s="230">
        <v>171.4</v>
      </c>
    </row>
    <row r="440" spans="1:6" ht="31.5" hidden="1">
      <c r="A440" s="226" t="s">
        <v>740</v>
      </c>
      <c r="B440" s="227">
        <v>11</v>
      </c>
      <c r="C440" s="227">
        <v>1</v>
      </c>
      <c r="D440" s="228" t="s">
        <v>741</v>
      </c>
      <c r="E440" s="229" t="s">
        <v>379</v>
      </c>
      <c r="F440" s="230">
        <v>120</v>
      </c>
    </row>
    <row r="441" spans="1:6" ht="31.5" hidden="1">
      <c r="A441" s="226" t="s">
        <v>742</v>
      </c>
      <c r="B441" s="227">
        <v>11</v>
      </c>
      <c r="C441" s="227">
        <v>1</v>
      </c>
      <c r="D441" s="228" t="s">
        <v>743</v>
      </c>
      <c r="E441" s="229" t="s">
        <v>379</v>
      </c>
      <c r="F441" s="230">
        <v>120</v>
      </c>
    </row>
    <row r="442" spans="1:6" ht="31.5" hidden="1">
      <c r="A442" s="226" t="s">
        <v>744</v>
      </c>
      <c r="B442" s="227">
        <v>11</v>
      </c>
      <c r="C442" s="227">
        <v>1</v>
      </c>
      <c r="D442" s="228" t="s">
        <v>745</v>
      </c>
      <c r="E442" s="229" t="s">
        <v>379</v>
      </c>
      <c r="F442" s="230">
        <v>120</v>
      </c>
    </row>
    <row r="443" spans="1:6" hidden="1">
      <c r="A443" s="226" t="s">
        <v>392</v>
      </c>
      <c r="B443" s="227">
        <v>11</v>
      </c>
      <c r="C443" s="227">
        <v>1</v>
      </c>
      <c r="D443" s="228" t="s">
        <v>745</v>
      </c>
      <c r="E443" s="229" t="s">
        <v>393</v>
      </c>
      <c r="F443" s="230">
        <v>120</v>
      </c>
    </row>
    <row r="444" spans="1:6" ht="31.5" hidden="1">
      <c r="A444" s="226" t="s">
        <v>746</v>
      </c>
      <c r="B444" s="227">
        <v>11</v>
      </c>
      <c r="C444" s="227">
        <v>1</v>
      </c>
      <c r="D444" s="228" t="s">
        <v>747</v>
      </c>
      <c r="E444" s="229" t="s">
        <v>379</v>
      </c>
      <c r="F444" s="230">
        <v>51.4</v>
      </c>
    </row>
    <row r="445" spans="1:6" hidden="1">
      <c r="A445" s="226" t="s">
        <v>748</v>
      </c>
      <c r="B445" s="227">
        <v>11</v>
      </c>
      <c r="C445" s="227">
        <v>1</v>
      </c>
      <c r="D445" s="228" t="s">
        <v>749</v>
      </c>
      <c r="E445" s="229" t="s">
        <v>379</v>
      </c>
      <c r="F445" s="230">
        <v>51.4</v>
      </c>
    </row>
    <row r="446" spans="1:6" ht="63" hidden="1">
      <c r="A446" s="226" t="s">
        <v>750</v>
      </c>
      <c r="B446" s="227">
        <v>11</v>
      </c>
      <c r="C446" s="227">
        <v>1</v>
      </c>
      <c r="D446" s="228" t="s">
        <v>751</v>
      </c>
      <c r="E446" s="229" t="s">
        <v>379</v>
      </c>
      <c r="F446" s="230">
        <v>51.4</v>
      </c>
    </row>
    <row r="447" spans="1:6" ht="31.5" hidden="1">
      <c r="A447" s="226" t="s">
        <v>526</v>
      </c>
      <c r="B447" s="227">
        <v>11</v>
      </c>
      <c r="C447" s="227">
        <v>1</v>
      </c>
      <c r="D447" s="228" t="s">
        <v>751</v>
      </c>
      <c r="E447" s="229" t="s">
        <v>527</v>
      </c>
      <c r="F447" s="230">
        <v>51.4</v>
      </c>
    </row>
    <row r="448" spans="1:6" s="225" customFormat="1">
      <c r="A448" s="220" t="s">
        <v>752</v>
      </c>
      <c r="B448" s="221">
        <v>12</v>
      </c>
      <c r="C448" s="221">
        <v>0</v>
      </c>
      <c r="D448" s="222" t="s">
        <v>379</v>
      </c>
      <c r="E448" s="223" t="s">
        <v>379</v>
      </c>
      <c r="F448" s="224">
        <v>2500</v>
      </c>
    </row>
    <row r="449" spans="1:6">
      <c r="A449" s="226" t="s">
        <v>753</v>
      </c>
      <c r="B449" s="227">
        <v>12</v>
      </c>
      <c r="C449" s="227">
        <v>2</v>
      </c>
      <c r="D449" s="228" t="s">
        <v>379</v>
      </c>
      <c r="E449" s="229" t="s">
        <v>379</v>
      </c>
      <c r="F449" s="230">
        <v>2500</v>
      </c>
    </row>
    <row r="450" spans="1:6" hidden="1">
      <c r="A450" s="226" t="s">
        <v>754</v>
      </c>
      <c r="B450" s="227">
        <v>12</v>
      </c>
      <c r="C450" s="227">
        <v>2</v>
      </c>
      <c r="D450" s="228" t="s">
        <v>755</v>
      </c>
      <c r="E450" s="229" t="s">
        <v>379</v>
      </c>
      <c r="F450" s="230">
        <v>2500</v>
      </c>
    </row>
    <row r="451" spans="1:6" hidden="1">
      <c r="A451" s="226" t="s">
        <v>756</v>
      </c>
      <c r="B451" s="227">
        <v>12</v>
      </c>
      <c r="C451" s="227">
        <v>2</v>
      </c>
      <c r="D451" s="228" t="s">
        <v>757</v>
      </c>
      <c r="E451" s="229" t="s">
        <v>379</v>
      </c>
      <c r="F451" s="230">
        <v>2500</v>
      </c>
    </row>
    <row r="452" spans="1:6" hidden="1">
      <c r="A452" s="226" t="s">
        <v>398</v>
      </c>
      <c r="B452" s="227">
        <v>12</v>
      </c>
      <c r="C452" s="227">
        <v>2</v>
      </c>
      <c r="D452" s="228" t="s">
        <v>757</v>
      </c>
      <c r="E452" s="229" t="s">
        <v>399</v>
      </c>
      <c r="F452" s="230">
        <v>2500</v>
      </c>
    </row>
    <row r="453" spans="1:6" s="225" customFormat="1" ht="18" customHeight="1">
      <c r="A453" s="220" t="s">
        <v>758</v>
      </c>
      <c r="B453" s="221">
        <v>13</v>
      </c>
      <c r="C453" s="221">
        <v>0</v>
      </c>
      <c r="D453" s="222" t="s">
        <v>379</v>
      </c>
      <c r="E453" s="223" t="s">
        <v>379</v>
      </c>
      <c r="F453" s="224">
        <v>173.7</v>
      </c>
    </row>
    <row r="454" spans="1:6">
      <c r="A454" s="226" t="s">
        <v>759</v>
      </c>
      <c r="B454" s="227">
        <v>13</v>
      </c>
      <c r="C454" s="227">
        <v>1</v>
      </c>
      <c r="D454" s="228" t="s">
        <v>379</v>
      </c>
      <c r="E454" s="229" t="s">
        <v>379</v>
      </c>
      <c r="F454" s="230">
        <v>173.7</v>
      </c>
    </row>
    <row r="455" spans="1:6" ht="31.5" hidden="1">
      <c r="A455" s="226" t="s">
        <v>412</v>
      </c>
      <c r="B455" s="227">
        <v>13</v>
      </c>
      <c r="C455" s="227">
        <v>1</v>
      </c>
      <c r="D455" s="228" t="s">
        <v>413</v>
      </c>
      <c r="E455" s="229" t="s">
        <v>379</v>
      </c>
      <c r="F455" s="230">
        <v>173.7</v>
      </c>
    </row>
    <row r="456" spans="1:6" hidden="1">
      <c r="A456" s="226" t="s">
        <v>414</v>
      </c>
      <c r="B456" s="227">
        <v>13</v>
      </c>
      <c r="C456" s="227">
        <v>1</v>
      </c>
      <c r="D456" s="228" t="s">
        <v>415</v>
      </c>
      <c r="E456" s="229" t="s">
        <v>379</v>
      </c>
      <c r="F456" s="230">
        <v>173.7</v>
      </c>
    </row>
    <row r="457" spans="1:6" hidden="1">
      <c r="A457" s="226" t="s">
        <v>760</v>
      </c>
      <c r="B457" s="227">
        <v>13</v>
      </c>
      <c r="C457" s="227">
        <v>1</v>
      </c>
      <c r="D457" s="228" t="s">
        <v>761</v>
      </c>
      <c r="E457" s="229" t="s">
        <v>379</v>
      </c>
      <c r="F457" s="230">
        <v>173.7</v>
      </c>
    </row>
    <row r="458" spans="1:6" hidden="1">
      <c r="A458" s="226" t="s">
        <v>762</v>
      </c>
      <c r="B458" s="227">
        <v>13</v>
      </c>
      <c r="C458" s="227">
        <v>1</v>
      </c>
      <c r="D458" s="228" t="s">
        <v>761</v>
      </c>
      <c r="E458" s="229" t="s">
        <v>763</v>
      </c>
      <c r="F458" s="230">
        <v>173.7</v>
      </c>
    </row>
    <row r="459" spans="1:6" s="225" customFormat="1" ht="31.5">
      <c r="A459" s="220" t="s">
        <v>764</v>
      </c>
      <c r="B459" s="221">
        <v>14</v>
      </c>
      <c r="C459" s="221">
        <v>0</v>
      </c>
      <c r="D459" s="222" t="s">
        <v>379</v>
      </c>
      <c r="E459" s="223" t="s">
        <v>379</v>
      </c>
      <c r="F459" s="224">
        <v>43996.6</v>
      </c>
    </row>
    <row r="460" spans="1:6" ht="31.5">
      <c r="A460" s="226" t="s">
        <v>765</v>
      </c>
      <c r="B460" s="227">
        <v>14</v>
      </c>
      <c r="C460" s="227">
        <v>1</v>
      </c>
      <c r="D460" s="228" t="s">
        <v>379</v>
      </c>
      <c r="E460" s="229" t="s">
        <v>379</v>
      </c>
      <c r="F460" s="230">
        <v>43996.6</v>
      </c>
    </row>
    <row r="461" spans="1:6" ht="31.5" hidden="1">
      <c r="A461" s="226" t="s">
        <v>412</v>
      </c>
      <c r="B461" s="227">
        <v>14</v>
      </c>
      <c r="C461" s="227">
        <v>1</v>
      </c>
      <c r="D461" s="228" t="s">
        <v>413</v>
      </c>
      <c r="E461" s="229" t="s">
        <v>379</v>
      </c>
      <c r="F461" s="230">
        <v>43996.6</v>
      </c>
    </row>
    <row r="462" spans="1:6" hidden="1">
      <c r="A462" s="226" t="s">
        <v>414</v>
      </c>
      <c r="B462" s="227">
        <v>14</v>
      </c>
      <c r="C462" s="227">
        <v>1</v>
      </c>
      <c r="D462" s="228" t="s">
        <v>415</v>
      </c>
      <c r="E462" s="229" t="s">
        <v>379</v>
      </c>
      <c r="F462" s="230">
        <v>43996.6</v>
      </c>
    </row>
    <row r="463" spans="1:6" ht="31.5" hidden="1">
      <c r="A463" s="226" t="s">
        <v>766</v>
      </c>
      <c r="B463" s="227">
        <v>14</v>
      </c>
      <c r="C463" s="227">
        <v>1</v>
      </c>
      <c r="D463" s="228" t="s">
        <v>767</v>
      </c>
      <c r="E463" s="229" t="s">
        <v>379</v>
      </c>
      <c r="F463" s="230">
        <v>37908.6</v>
      </c>
    </row>
    <row r="464" spans="1:6" hidden="1">
      <c r="A464" s="226" t="s">
        <v>768</v>
      </c>
      <c r="B464" s="227">
        <v>14</v>
      </c>
      <c r="C464" s="227">
        <v>1</v>
      </c>
      <c r="D464" s="228" t="s">
        <v>767</v>
      </c>
      <c r="E464" s="229" t="s">
        <v>769</v>
      </c>
      <c r="F464" s="230">
        <v>37908.6</v>
      </c>
    </row>
    <row r="465" spans="1:6" ht="31.5" hidden="1">
      <c r="A465" s="226" t="s">
        <v>770</v>
      </c>
      <c r="B465" s="227">
        <v>14</v>
      </c>
      <c r="C465" s="227">
        <v>1</v>
      </c>
      <c r="D465" s="228" t="s">
        <v>771</v>
      </c>
      <c r="E465" s="229" t="s">
        <v>379</v>
      </c>
      <c r="F465" s="230">
        <v>6088</v>
      </c>
    </row>
    <row r="466" spans="1:6" hidden="1">
      <c r="A466" s="226" t="s">
        <v>768</v>
      </c>
      <c r="B466" s="227">
        <v>14</v>
      </c>
      <c r="C466" s="227">
        <v>1</v>
      </c>
      <c r="D466" s="228" t="s">
        <v>771</v>
      </c>
      <c r="E466" s="229" t="s">
        <v>769</v>
      </c>
      <c r="F466" s="230">
        <v>6088</v>
      </c>
    </row>
    <row r="467" spans="1:6">
      <c r="A467" s="442" t="s">
        <v>112</v>
      </c>
      <c r="B467" s="443"/>
      <c r="C467" s="443"/>
      <c r="D467" s="443"/>
      <c r="E467" s="444"/>
      <c r="F467" s="292">
        <v>673803</v>
      </c>
    </row>
    <row r="468" spans="1:6">
      <c r="A468" s="231"/>
      <c r="B468" s="231"/>
      <c r="C468" s="231"/>
      <c r="D468" s="231"/>
      <c r="E468" s="231"/>
      <c r="F468" s="232"/>
    </row>
    <row r="469" spans="1:6">
      <c r="A469" s="235" t="s">
        <v>772</v>
      </c>
      <c r="B469" s="234"/>
      <c r="C469" s="438" t="s">
        <v>258</v>
      </c>
      <c r="D469" s="448"/>
      <c r="E469" s="448"/>
      <c r="F469" s="438"/>
    </row>
    <row r="470" spans="1:6" ht="13.15" customHeight="1">
      <c r="B470" s="215"/>
    </row>
  </sheetData>
  <autoFilter ref="A13:F467">
    <filterColumn colId="3">
      <filters blank="1"/>
    </filterColumn>
  </autoFilter>
  <mergeCells count="6">
    <mergeCell ref="C469:F469"/>
    <mergeCell ref="A9:F9"/>
    <mergeCell ref="A11:A12"/>
    <mergeCell ref="B11:E11"/>
    <mergeCell ref="F11:F12"/>
    <mergeCell ref="A467:E467"/>
  </mergeCells>
  <pageMargins left="0.78740157480314965" right="0.39370078740157483" top="0.78740157480314965" bottom="0.39370078740157483" header="0.51181102362204722" footer="0.11811023622047245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G438"/>
  <sheetViews>
    <sheetView showGridLines="0" workbookViewId="0">
      <selection activeCell="I370" sqref="I370"/>
    </sheetView>
  </sheetViews>
  <sheetFormatPr defaultColWidth="9.140625" defaultRowHeight="15.75"/>
  <cols>
    <col min="1" max="1" width="81.7109375" style="217" customWidth="1"/>
    <col min="2" max="2" width="7" style="236" customWidth="1"/>
    <col min="3" max="3" width="9.7109375" style="236" customWidth="1"/>
    <col min="4" max="4" width="12.7109375" style="236" hidden="1" customWidth="1"/>
    <col min="5" max="5" width="8" style="236" hidden="1" customWidth="1"/>
    <col min="6" max="7" width="10.140625" style="217" customWidth="1"/>
    <col min="8" max="16384" width="9.140625" style="217"/>
  </cols>
  <sheetData>
    <row r="1" spans="1:7" s="237" customFormat="1" ht="12.75">
      <c r="B1" s="238"/>
      <c r="C1" s="238"/>
      <c r="D1" s="238"/>
      <c r="E1" s="238"/>
    </row>
    <row r="2" spans="1:7" s="237" customFormat="1" ht="12.75">
      <c r="B2" s="238"/>
      <c r="C2" s="238"/>
      <c r="D2" s="238"/>
      <c r="E2" s="238"/>
    </row>
    <row r="3" spans="1:7" s="237" customFormat="1" ht="12.75">
      <c r="B3" s="238"/>
      <c r="C3" s="238"/>
      <c r="D3" s="238"/>
      <c r="E3" s="238"/>
    </row>
    <row r="4" spans="1:7" s="237" customFormat="1" ht="12.75">
      <c r="B4" s="238"/>
      <c r="C4" s="238"/>
      <c r="D4" s="238"/>
      <c r="E4" s="238"/>
    </row>
    <row r="5" spans="1:7" s="237" customFormat="1" ht="12.75">
      <c r="B5" s="238"/>
      <c r="C5" s="238"/>
      <c r="D5" s="238"/>
      <c r="E5" s="238"/>
    </row>
    <row r="6" spans="1:7" s="237" customFormat="1" ht="23.25" customHeight="1">
      <c r="B6" s="238"/>
      <c r="C6" s="238"/>
      <c r="D6" s="238"/>
      <c r="E6" s="238"/>
    </row>
    <row r="7" spans="1:7" s="237" customFormat="1" ht="12.75">
      <c r="B7" s="238"/>
      <c r="C7" s="238"/>
      <c r="D7" s="238"/>
      <c r="E7" s="238"/>
    </row>
    <row r="8" spans="1:7" s="237" customFormat="1" ht="34.15" customHeight="1">
      <c r="A8" s="445" t="s">
        <v>785</v>
      </c>
      <c r="B8" s="445"/>
      <c r="C8" s="445"/>
      <c r="D8" s="445"/>
      <c r="E8" s="445"/>
      <c r="F8" s="445"/>
      <c r="G8" s="445"/>
    </row>
    <row r="9" spans="1:7" ht="16.5" customHeight="1">
      <c r="A9" s="214"/>
      <c r="B9" s="215"/>
      <c r="C9" s="215"/>
      <c r="D9" s="215"/>
      <c r="E9" s="215"/>
      <c r="F9" s="216"/>
      <c r="G9" s="216"/>
    </row>
    <row r="10" spans="1:7">
      <c r="A10" s="440" t="s">
        <v>371</v>
      </c>
      <c r="B10" s="440" t="s">
        <v>372</v>
      </c>
      <c r="C10" s="440"/>
      <c r="D10" s="440"/>
      <c r="E10" s="440"/>
      <c r="F10" s="446" t="s">
        <v>774</v>
      </c>
      <c r="G10" s="446"/>
    </row>
    <row r="11" spans="1:7" ht="15.6" customHeight="1">
      <c r="A11" s="440"/>
      <c r="B11" s="239" t="s">
        <v>374</v>
      </c>
      <c r="C11" s="239" t="s">
        <v>375</v>
      </c>
      <c r="D11" s="239" t="s">
        <v>376</v>
      </c>
      <c r="E11" s="239" t="s">
        <v>377</v>
      </c>
      <c r="F11" s="240">
        <v>2018</v>
      </c>
      <c r="G11" s="240">
        <v>2019</v>
      </c>
    </row>
    <row r="12" spans="1:7">
      <c r="A12" s="219">
        <v>1</v>
      </c>
      <c r="B12" s="219">
        <v>2</v>
      </c>
      <c r="C12" s="219">
        <v>3</v>
      </c>
      <c r="D12" s="219">
        <v>4</v>
      </c>
      <c r="E12" s="219">
        <v>5</v>
      </c>
      <c r="F12" s="241">
        <v>4</v>
      </c>
      <c r="G12" s="241">
        <v>5</v>
      </c>
    </row>
    <row r="13" spans="1:7" s="225" customFormat="1">
      <c r="A13" s="220" t="s">
        <v>378</v>
      </c>
      <c r="B13" s="221">
        <v>1</v>
      </c>
      <c r="C13" s="221">
        <v>0</v>
      </c>
      <c r="D13" s="222" t="s">
        <v>379</v>
      </c>
      <c r="E13" s="223" t="s">
        <v>379</v>
      </c>
      <c r="F13" s="224">
        <v>48492.5</v>
      </c>
      <c r="G13" s="224">
        <v>49272.6</v>
      </c>
    </row>
    <row r="14" spans="1:7" ht="31.15" customHeight="1">
      <c r="A14" s="226" t="s">
        <v>380</v>
      </c>
      <c r="B14" s="227">
        <v>1</v>
      </c>
      <c r="C14" s="227">
        <v>2</v>
      </c>
      <c r="D14" s="228" t="s">
        <v>379</v>
      </c>
      <c r="E14" s="229" t="s">
        <v>379</v>
      </c>
      <c r="F14" s="230">
        <v>1169.9000000000001</v>
      </c>
      <c r="G14" s="230">
        <v>1114.9000000000001</v>
      </c>
    </row>
    <row r="15" spans="1:7" ht="31.5" hidden="1">
      <c r="A15" s="226" t="s">
        <v>381</v>
      </c>
      <c r="B15" s="227">
        <v>1</v>
      </c>
      <c r="C15" s="227">
        <v>2</v>
      </c>
      <c r="D15" s="228" t="s">
        <v>382</v>
      </c>
      <c r="E15" s="229" t="s">
        <v>379</v>
      </c>
      <c r="F15" s="230">
        <v>1169.9000000000001</v>
      </c>
      <c r="G15" s="230">
        <v>1114.9000000000001</v>
      </c>
    </row>
    <row r="16" spans="1:7" hidden="1">
      <c r="A16" s="226" t="s">
        <v>383</v>
      </c>
      <c r="B16" s="227">
        <v>1</v>
      </c>
      <c r="C16" s="227">
        <v>2</v>
      </c>
      <c r="D16" s="228" t="s">
        <v>384</v>
      </c>
      <c r="E16" s="229" t="s">
        <v>379</v>
      </c>
      <c r="F16" s="230">
        <v>1169.9000000000001</v>
      </c>
      <c r="G16" s="230">
        <v>1114.9000000000001</v>
      </c>
    </row>
    <row r="17" spans="1:7" hidden="1">
      <c r="A17" s="226" t="s">
        <v>385</v>
      </c>
      <c r="B17" s="227">
        <v>1</v>
      </c>
      <c r="C17" s="227">
        <v>2</v>
      </c>
      <c r="D17" s="228" t="s">
        <v>386</v>
      </c>
      <c r="E17" s="229" t="s">
        <v>379</v>
      </c>
      <c r="F17" s="230">
        <v>1169.9000000000001</v>
      </c>
      <c r="G17" s="230">
        <v>1114.9000000000001</v>
      </c>
    </row>
    <row r="18" spans="1:7" ht="46.9" hidden="1" customHeight="1">
      <c r="A18" s="226" t="s">
        <v>387</v>
      </c>
      <c r="B18" s="227">
        <v>1</v>
      </c>
      <c r="C18" s="227">
        <v>2</v>
      </c>
      <c r="D18" s="228" t="s">
        <v>386</v>
      </c>
      <c r="E18" s="229" t="s">
        <v>230</v>
      </c>
      <c r="F18" s="230">
        <v>1169.9000000000001</v>
      </c>
      <c r="G18" s="230">
        <v>1114.9000000000001</v>
      </c>
    </row>
    <row r="19" spans="1:7" ht="31.15" customHeight="1">
      <c r="A19" s="226" t="s">
        <v>388</v>
      </c>
      <c r="B19" s="227">
        <v>1</v>
      </c>
      <c r="C19" s="227">
        <v>3</v>
      </c>
      <c r="D19" s="228" t="s">
        <v>379</v>
      </c>
      <c r="E19" s="229" t="s">
        <v>379</v>
      </c>
      <c r="F19" s="230">
        <v>714.5</v>
      </c>
      <c r="G19" s="230">
        <v>680.5</v>
      </c>
    </row>
    <row r="20" spans="1:7" ht="31.5" hidden="1">
      <c r="A20" s="226" t="s">
        <v>381</v>
      </c>
      <c r="B20" s="227">
        <v>1</v>
      </c>
      <c r="C20" s="227">
        <v>3</v>
      </c>
      <c r="D20" s="228" t="s">
        <v>382</v>
      </c>
      <c r="E20" s="229" t="s">
        <v>379</v>
      </c>
      <c r="F20" s="230">
        <v>714.5</v>
      </c>
      <c r="G20" s="230">
        <v>680.5</v>
      </c>
    </row>
    <row r="21" spans="1:7" hidden="1">
      <c r="A21" s="226" t="s">
        <v>389</v>
      </c>
      <c r="B21" s="227">
        <v>1</v>
      </c>
      <c r="C21" s="227">
        <v>3</v>
      </c>
      <c r="D21" s="228" t="s">
        <v>390</v>
      </c>
      <c r="E21" s="229" t="s">
        <v>379</v>
      </c>
      <c r="F21" s="230">
        <v>195.5</v>
      </c>
      <c r="G21" s="230">
        <v>186.5</v>
      </c>
    </row>
    <row r="22" spans="1:7" hidden="1">
      <c r="A22" s="226" t="s">
        <v>385</v>
      </c>
      <c r="B22" s="227">
        <v>1</v>
      </c>
      <c r="C22" s="227">
        <v>3</v>
      </c>
      <c r="D22" s="228" t="s">
        <v>391</v>
      </c>
      <c r="E22" s="229" t="s">
        <v>379</v>
      </c>
      <c r="F22" s="230">
        <v>195.5</v>
      </c>
      <c r="G22" s="230">
        <v>186.5</v>
      </c>
    </row>
    <row r="23" spans="1:7" ht="46.9" hidden="1" customHeight="1">
      <c r="A23" s="226" t="s">
        <v>387</v>
      </c>
      <c r="B23" s="227">
        <v>1</v>
      </c>
      <c r="C23" s="227">
        <v>3</v>
      </c>
      <c r="D23" s="228" t="s">
        <v>391</v>
      </c>
      <c r="E23" s="229" t="s">
        <v>230</v>
      </c>
      <c r="F23" s="230">
        <v>190.6</v>
      </c>
      <c r="G23" s="230">
        <v>181.6</v>
      </c>
    </row>
    <row r="24" spans="1:7" hidden="1">
      <c r="A24" s="226" t="s">
        <v>392</v>
      </c>
      <c r="B24" s="227">
        <v>1</v>
      </c>
      <c r="C24" s="227">
        <v>3</v>
      </c>
      <c r="D24" s="228" t="s">
        <v>391</v>
      </c>
      <c r="E24" s="229" t="s">
        <v>393</v>
      </c>
      <c r="F24" s="230">
        <v>4.9000000000000004</v>
      </c>
      <c r="G24" s="230">
        <v>4.9000000000000004</v>
      </c>
    </row>
    <row r="25" spans="1:7" hidden="1">
      <c r="A25" s="226" t="s">
        <v>394</v>
      </c>
      <c r="B25" s="227">
        <v>1</v>
      </c>
      <c r="C25" s="227">
        <v>3</v>
      </c>
      <c r="D25" s="228" t="s">
        <v>395</v>
      </c>
      <c r="E25" s="229" t="s">
        <v>379</v>
      </c>
      <c r="F25" s="230">
        <v>519</v>
      </c>
      <c r="G25" s="230">
        <v>494</v>
      </c>
    </row>
    <row r="26" spans="1:7" hidden="1">
      <c r="A26" s="226" t="s">
        <v>385</v>
      </c>
      <c r="B26" s="227">
        <v>1</v>
      </c>
      <c r="C26" s="227">
        <v>3</v>
      </c>
      <c r="D26" s="228" t="s">
        <v>396</v>
      </c>
      <c r="E26" s="229" t="s">
        <v>379</v>
      </c>
      <c r="F26" s="230">
        <v>519</v>
      </c>
      <c r="G26" s="230">
        <v>494</v>
      </c>
    </row>
    <row r="27" spans="1:7" ht="46.9" hidden="1" customHeight="1">
      <c r="A27" s="226" t="s">
        <v>387</v>
      </c>
      <c r="B27" s="227">
        <v>1</v>
      </c>
      <c r="C27" s="227">
        <v>3</v>
      </c>
      <c r="D27" s="228" t="s">
        <v>396</v>
      </c>
      <c r="E27" s="229" t="s">
        <v>230</v>
      </c>
      <c r="F27" s="230">
        <v>519</v>
      </c>
      <c r="G27" s="230">
        <v>494</v>
      </c>
    </row>
    <row r="28" spans="1:7" ht="47.25">
      <c r="A28" s="226" t="s">
        <v>397</v>
      </c>
      <c r="B28" s="227">
        <v>1</v>
      </c>
      <c r="C28" s="227">
        <v>4</v>
      </c>
      <c r="D28" s="228" t="s">
        <v>379</v>
      </c>
      <c r="E28" s="229" t="s">
        <v>379</v>
      </c>
      <c r="F28" s="230">
        <v>15177.6</v>
      </c>
      <c r="G28" s="230">
        <v>14631</v>
      </c>
    </row>
    <row r="29" spans="1:7" ht="31.5" hidden="1">
      <c r="A29" s="226" t="s">
        <v>381</v>
      </c>
      <c r="B29" s="227">
        <v>1</v>
      </c>
      <c r="C29" s="227">
        <v>4</v>
      </c>
      <c r="D29" s="228" t="s">
        <v>382</v>
      </c>
      <c r="E29" s="229" t="s">
        <v>379</v>
      </c>
      <c r="F29" s="230">
        <v>15175.2</v>
      </c>
      <c r="G29" s="230">
        <v>14628.6</v>
      </c>
    </row>
    <row r="30" spans="1:7" hidden="1">
      <c r="A30" s="226" t="s">
        <v>389</v>
      </c>
      <c r="B30" s="227">
        <v>1</v>
      </c>
      <c r="C30" s="227">
        <v>4</v>
      </c>
      <c r="D30" s="228" t="s">
        <v>390</v>
      </c>
      <c r="E30" s="229" t="s">
        <v>379</v>
      </c>
      <c r="F30" s="230">
        <v>15175.2</v>
      </c>
      <c r="G30" s="230">
        <v>14628.6</v>
      </c>
    </row>
    <row r="31" spans="1:7" hidden="1">
      <c r="A31" s="226" t="s">
        <v>385</v>
      </c>
      <c r="B31" s="227">
        <v>1</v>
      </c>
      <c r="C31" s="227">
        <v>4</v>
      </c>
      <c r="D31" s="228" t="s">
        <v>391</v>
      </c>
      <c r="E31" s="229" t="s">
        <v>379</v>
      </c>
      <c r="F31" s="230">
        <v>9175.2000000000007</v>
      </c>
      <c r="G31" s="230">
        <v>8628.6</v>
      </c>
    </row>
    <row r="32" spans="1:7" ht="46.9" hidden="1" customHeight="1">
      <c r="A32" s="226" t="s">
        <v>387</v>
      </c>
      <c r="B32" s="227">
        <v>1</v>
      </c>
      <c r="C32" s="227">
        <v>4</v>
      </c>
      <c r="D32" s="228" t="s">
        <v>391</v>
      </c>
      <c r="E32" s="229" t="s">
        <v>230</v>
      </c>
      <c r="F32" s="230">
        <v>7219.8</v>
      </c>
      <c r="G32" s="230">
        <v>6679.2</v>
      </c>
    </row>
    <row r="33" spans="1:7" hidden="1">
      <c r="A33" s="226" t="s">
        <v>392</v>
      </c>
      <c r="B33" s="227">
        <v>1</v>
      </c>
      <c r="C33" s="227">
        <v>4</v>
      </c>
      <c r="D33" s="228" t="s">
        <v>391</v>
      </c>
      <c r="E33" s="229" t="s">
        <v>393</v>
      </c>
      <c r="F33" s="230">
        <v>1902.1</v>
      </c>
      <c r="G33" s="230">
        <v>1896.1</v>
      </c>
    </row>
    <row r="34" spans="1:7" hidden="1">
      <c r="A34" s="226" t="s">
        <v>398</v>
      </c>
      <c r="B34" s="227">
        <v>1</v>
      </c>
      <c r="C34" s="227">
        <v>4</v>
      </c>
      <c r="D34" s="228" t="s">
        <v>391</v>
      </c>
      <c r="E34" s="229" t="s">
        <v>399</v>
      </c>
      <c r="F34" s="230">
        <v>53.3</v>
      </c>
      <c r="G34" s="230">
        <v>53.3</v>
      </c>
    </row>
    <row r="35" spans="1:7" ht="31.5" hidden="1">
      <c r="A35" s="226" t="s">
        <v>400</v>
      </c>
      <c r="B35" s="227">
        <v>1</v>
      </c>
      <c r="C35" s="227">
        <v>4</v>
      </c>
      <c r="D35" s="228" t="s">
        <v>401</v>
      </c>
      <c r="E35" s="229" t="s">
        <v>379</v>
      </c>
      <c r="F35" s="230">
        <v>6000</v>
      </c>
      <c r="G35" s="230">
        <v>6000</v>
      </c>
    </row>
    <row r="36" spans="1:7" ht="46.9" hidden="1" customHeight="1">
      <c r="A36" s="226" t="s">
        <v>387</v>
      </c>
      <c r="B36" s="227">
        <v>1</v>
      </c>
      <c r="C36" s="227">
        <v>4</v>
      </c>
      <c r="D36" s="228" t="s">
        <v>401</v>
      </c>
      <c r="E36" s="229" t="s">
        <v>230</v>
      </c>
      <c r="F36" s="230">
        <v>6000</v>
      </c>
      <c r="G36" s="230">
        <v>6000</v>
      </c>
    </row>
    <row r="37" spans="1:7" ht="47.25" hidden="1">
      <c r="A37" s="226" t="s">
        <v>402</v>
      </c>
      <c r="B37" s="227">
        <v>1</v>
      </c>
      <c r="C37" s="227">
        <v>4</v>
      </c>
      <c r="D37" s="228" t="s">
        <v>403</v>
      </c>
      <c r="E37" s="229" t="s">
        <v>379</v>
      </c>
      <c r="F37" s="230">
        <v>2.4</v>
      </c>
      <c r="G37" s="230">
        <v>2.4</v>
      </c>
    </row>
    <row r="38" spans="1:7" ht="63" hidden="1">
      <c r="A38" s="226" t="s">
        <v>404</v>
      </c>
      <c r="B38" s="227">
        <v>1</v>
      </c>
      <c r="C38" s="227">
        <v>4</v>
      </c>
      <c r="D38" s="228" t="s">
        <v>405</v>
      </c>
      <c r="E38" s="229" t="s">
        <v>379</v>
      </c>
      <c r="F38" s="230">
        <v>2.4</v>
      </c>
      <c r="G38" s="230">
        <v>2.4</v>
      </c>
    </row>
    <row r="39" spans="1:7" ht="47.25" hidden="1">
      <c r="A39" s="226" t="s">
        <v>406</v>
      </c>
      <c r="B39" s="227">
        <v>1</v>
      </c>
      <c r="C39" s="227">
        <v>4</v>
      </c>
      <c r="D39" s="228" t="s">
        <v>407</v>
      </c>
      <c r="E39" s="229" t="s">
        <v>379</v>
      </c>
      <c r="F39" s="230">
        <v>2.4</v>
      </c>
      <c r="G39" s="230">
        <v>2.4</v>
      </c>
    </row>
    <row r="40" spans="1:7" hidden="1">
      <c r="A40" s="226" t="s">
        <v>392</v>
      </c>
      <c r="B40" s="227">
        <v>1</v>
      </c>
      <c r="C40" s="227">
        <v>4</v>
      </c>
      <c r="D40" s="228" t="s">
        <v>407</v>
      </c>
      <c r="E40" s="229" t="s">
        <v>393</v>
      </c>
      <c r="F40" s="230">
        <v>2.4</v>
      </c>
      <c r="G40" s="230">
        <v>2.4</v>
      </c>
    </row>
    <row r="41" spans="1:7" ht="31.5">
      <c r="A41" s="226" t="s">
        <v>408</v>
      </c>
      <c r="B41" s="227">
        <v>1</v>
      </c>
      <c r="C41" s="227">
        <v>6</v>
      </c>
      <c r="D41" s="228" t="s">
        <v>379</v>
      </c>
      <c r="E41" s="229" t="s">
        <v>379</v>
      </c>
      <c r="F41" s="230">
        <v>7302.3</v>
      </c>
      <c r="G41" s="230">
        <v>7230.6</v>
      </c>
    </row>
    <row r="42" spans="1:7" ht="31.5" hidden="1">
      <c r="A42" s="226" t="s">
        <v>381</v>
      </c>
      <c r="B42" s="227">
        <v>1</v>
      </c>
      <c r="C42" s="227">
        <v>6</v>
      </c>
      <c r="D42" s="228" t="s">
        <v>382</v>
      </c>
      <c r="E42" s="229" t="s">
        <v>379</v>
      </c>
      <c r="F42" s="230">
        <v>5967.6</v>
      </c>
      <c r="G42" s="230">
        <v>5762.3</v>
      </c>
    </row>
    <row r="43" spans="1:7" hidden="1">
      <c r="A43" s="226" t="s">
        <v>389</v>
      </c>
      <c r="B43" s="227">
        <v>1</v>
      </c>
      <c r="C43" s="227">
        <v>6</v>
      </c>
      <c r="D43" s="228" t="s">
        <v>390</v>
      </c>
      <c r="E43" s="229" t="s">
        <v>379</v>
      </c>
      <c r="F43" s="230">
        <v>5380.1</v>
      </c>
      <c r="G43" s="230">
        <v>5202.8</v>
      </c>
    </row>
    <row r="44" spans="1:7" hidden="1">
      <c r="A44" s="226" t="s">
        <v>385</v>
      </c>
      <c r="B44" s="227">
        <v>1</v>
      </c>
      <c r="C44" s="227">
        <v>6</v>
      </c>
      <c r="D44" s="228" t="s">
        <v>391</v>
      </c>
      <c r="E44" s="229" t="s">
        <v>379</v>
      </c>
      <c r="F44" s="230">
        <v>5380.1</v>
      </c>
      <c r="G44" s="230">
        <v>5202.8</v>
      </c>
    </row>
    <row r="45" spans="1:7" ht="46.9" hidden="1" customHeight="1">
      <c r="A45" s="226" t="s">
        <v>387</v>
      </c>
      <c r="B45" s="227">
        <v>1</v>
      </c>
      <c r="C45" s="227">
        <v>6</v>
      </c>
      <c r="D45" s="228" t="s">
        <v>391</v>
      </c>
      <c r="E45" s="229" t="s">
        <v>230</v>
      </c>
      <c r="F45" s="230">
        <v>5204.5</v>
      </c>
      <c r="G45" s="230">
        <v>5021.1000000000004</v>
      </c>
    </row>
    <row r="46" spans="1:7" hidden="1">
      <c r="A46" s="226" t="s">
        <v>392</v>
      </c>
      <c r="B46" s="227">
        <v>1</v>
      </c>
      <c r="C46" s="227">
        <v>6</v>
      </c>
      <c r="D46" s="228" t="s">
        <v>391</v>
      </c>
      <c r="E46" s="229" t="s">
        <v>393</v>
      </c>
      <c r="F46" s="230">
        <v>175.2</v>
      </c>
      <c r="G46" s="230">
        <v>181.3</v>
      </c>
    </row>
    <row r="47" spans="1:7" hidden="1">
      <c r="A47" s="226" t="s">
        <v>398</v>
      </c>
      <c r="B47" s="227">
        <v>1</v>
      </c>
      <c r="C47" s="227">
        <v>6</v>
      </c>
      <c r="D47" s="228" t="s">
        <v>391</v>
      </c>
      <c r="E47" s="229" t="s">
        <v>399</v>
      </c>
      <c r="F47" s="230">
        <v>0.4</v>
      </c>
      <c r="G47" s="230">
        <v>0.4</v>
      </c>
    </row>
    <row r="48" spans="1:7" ht="31.5" hidden="1">
      <c r="A48" s="226" t="s">
        <v>409</v>
      </c>
      <c r="B48" s="227">
        <v>1</v>
      </c>
      <c r="C48" s="227">
        <v>6</v>
      </c>
      <c r="D48" s="228" t="s">
        <v>410</v>
      </c>
      <c r="E48" s="229" t="s">
        <v>379</v>
      </c>
      <c r="F48" s="230">
        <v>587.5</v>
      </c>
      <c r="G48" s="230">
        <v>559.5</v>
      </c>
    </row>
    <row r="49" spans="1:7" hidden="1">
      <c r="A49" s="226" t="s">
        <v>385</v>
      </c>
      <c r="B49" s="227">
        <v>1</v>
      </c>
      <c r="C49" s="227">
        <v>6</v>
      </c>
      <c r="D49" s="228" t="s">
        <v>411</v>
      </c>
      <c r="E49" s="229" t="s">
        <v>379</v>
      </c>
      <c r="F49" s="230">
        <v>587.5</v>
      </c>
      <c r="G49" s="230">
        <v>559.5</v>
      </c>
    </row>
    <row r="50" spans="1:7" ht="46.9" hidden="1" customHeight="1">
      <c r="A50" s="226" t="s">
        <v>387</v>
      </c>
      <c r="B50" s="227">
        <v>1</v>
      </c>
      <c r="C50" s="227">
        <v>6</v>
      </c>
      <c r="D50" s="228" t="s">
        <v>411</v>
      </c>
      <c r="E50" s="229" t="s">
        <v>230</v>
      </c>
      <c r="F50" s="230">
        <v>587.5</v>
      </c>
      <c r="G50" s="230">
        <v>559.5</v>
      </c>
    </row>
    <row r="51" spans="1:7" ht="31.5" hidden="1">
      <c r="A51" s="226" t="s">
        <v>412</v>
      </c>
      <c r="B51" s="227">
        <v>1</v>
      </c>
      <c r="C51" s="227">
        <v>6</v>
      </c>
      <c r="D51" s="228" t="s">
        <v>413</v>
      </c>
      <c r="E51" s="229" t="s">
        <v>379</v>
      </c>
      <c r="F51" s="230">
        <v>1334.7</v>
      </c>
      <c r="G51" s="230">
        <v>1468.3</v>
      </c>
    </row>
    <row r="52" spans="1:7" hidden="1">
      <c r="A52" s="226" t="s">
        <v>414</v>
      </c>
      <c r="B52" s="227">
        <v>1</v>
      </c>
      <c r="C52" s="227">
        <v>6</v>
      </c>
      <c r="D52" s="228" t="s">
        <v>415</v>
      </c>
      <c r="E52" s="229" t="s">
        <v>379</v>
      </c>
      <c r="F52" s="230">
        <v>1334.7</v>
      </c>
      <c r="G52" s="230">
        <v>1468.3</v>
      </c>
    </row>
    <row r="53" spans="1:7" ht="31.5" hidden="1">
      <c r="A53" s="226" t="s">
        <v>416</v>
      </c>
      <c r="B53" s="227">
        <v>1</v>
      </c>
      <c r="C53" s="227">
        <v>6</v>
      </c>
      <c r="D53" s="228" t="s">
        <v>417</v>
      </c>
      <c r="E53" s="229" t="s">
        <v>379</v>
      </c>
      <c r="F53" s="230">
        <v>28.1</v>
      </c>
      <c r="G53" s="230">
        <v>30.9</v>
      </c>
    </row>
    <row r="54" spans="1:7" hidden="1">
      <c r="A54" s="226" t="s">
        <v>392</v>
      </c>
      <c r="B54" s="227">
        <v>1</v>
      </c>
      <c r="C54" s="227">
        <v>6</v>
      </c>
      <c r="D54" s="228" t="s">
        <v>417</v>
      </c>
      <c r="E54" s="229" t="s">
        <v>393</v>
      </c>
      <c r="F54" s="230">
        <v>28.1</v>
      </c>
      <c r="G54" s="230">
        <v>30.9</v>
      </c>
    </row>
    <row r="55" spans="1:7" ht="31.5" hidden="1">
      <c r="A55" s="226" t="s">
        <v>418</v>
      </c>
      <c r="B55" s="227">
        <v>1</v>
      </c>
      <c r="C55" s="227">
        <v>6</v>
      </c>
      <c r="D55" s="228" t="s">
        <v>419</v>
      </c>
      <c r="E55" s="229" t="s">
        <v>379</v>
      </c>
      <c r="F55" s="230">
        <v>1306.5999999999999</v>
      </c>
      <c r="G55" s="230">
        <v>1437.4</v>
      </c>
    </row>
    <row r="56" spans="1:7" hidden="1">
      <c r="A56" s="226" t="s">
        <v>392</v>
      </c>
      <c r="B56" s="227">
        <v>1</v>
      </c>
      <c r="C56" s="227">
        <v>6</v>
      </c>
      <c r="D56" s="228" t="s">
        <v>419</v>
      </c>
      <c r="E56" s="229" t="s">
        <v>393</v>
      </c>
      <c r="F56" s="230">
        <v>1306.5999999999999</v>
      </c>
      <c r="G56" s="230">
        <v>1437.4</v>
      </c>
    </row>
    <row r="57" spans="1:7">
      <c r="A57" s="226" t="s">
        <v>775</v>
      </c>
      <c r="B57" s="227">
        <v>1</v>
      </c>
      <c r="C57" s="227">
        <v>7</v>
      </c>
      <c r="D57" s="228" t="s">
        <v>379</v>
      </c>
      <c r="E57" s="229" t="s">
        <v>379</v>
      </c>
      <c r="F57" s="230">
        <v>0</v>
      </c>
      <c r="G57" s="230">
        <v>2300</v>
      </c>
    </row>
    <row r="58" spans="1:7" hidden="1">
      <c r="A58" s="226" t="s">
        <v>776</v>
      </c>
      <c r="B58" s="227">
        <v>1</v>
      </c>
      <c r="C58" s="227">
        <v>7</v>
      </c>
      <c r="D58" s="228" t="s">
        <v>777</v>
      </c>
      <c r="E58" s="229" t="s">
        <v>379</v>
      </c>
      <c r="F58" s="230">
        <v>0</v>
      </c>
      <c r="G58" s="230">
        <v>2300</v>
      </c>
    </row>
    <row r="59" spans="1:7" hidden="1">
      <c r="A59" s="226" t="s">
        <v>778</v>
      </c>
      <c r="B59" s="227">
        <v>1</v>
      </c>
      <c r="C59" s="227">
        <v>7</v>
      </c>
      <c r="D59" s="228" t="s">
        <v>779</v>
      </c>
      <c r="E59" s="229" t="s">
        <v>379</v>
      </c>
      <c r="F59" s="230">
        <v>0</v>
      </c>
      <c r="G59" s="230">
        <v>2300</v>
      </c>
    </row>
    <row r="60" spans="1:7" hidden="1">
      <c r="A60" s="226" t="s">
        <v>398</v>
      </c>
      <c r="B60" s="227">
        <v>1</v>
      </c>
      <c r="C60" s="227">
        <v>7</v>
      </c>
      <c r="D60" s="228" t="s">
        <v>779</v>
      </c>
      <c r="E60" s="229" t="s">
        <v>399</v>
      </c>
      <c r="F60" s="230">
        <v>0</v>
      </c>
      <c r="G60" s="230">
        <v>2300</v>
      </c>
    </row>
    <row r="61" spans="1:7">
      <c r="A61" s="226" t="s">
        <v>420</v>
      </c>
      <c r="B61" s="227">
        <v>1</v>
      </c>
      <c r="C61" s="227">
        <v>11</v>
      </c>
      <c r="D61" s="228" t="s">
        <v>379</v>
      </c>
      <c r="E61" s="229" t="s">
        <v>379</v>
      </c>
      <c r="F61" s="230">
        <v>300</v>
      </c>
      <c r="G61" s="230">
        <v>300</v>
      </c>
    </row>
    <row r="62" spans="1:7" hidden="1">
      <c r="A62" s="226" t="s">
        <v>420</v>
      </c>
      <c r="B62" s="227">
        <v>1</v>
      </c>
      <c r="C62" s="227">
        <v>11</v>
      </c>
      <c r="D62" s="228" t="s">
        <v>421</v>
      </c>
      <c r="E62" s="229" t="s">
        <v>379</v>
      </c>
      <c r="F62" s="230">
        <v>300</v>
      </c>
      <c r="G62" s="230">
        <v>300</v>
      </c>
    </row>
    <row r="63" spans="1:7" hidden="1">
      <c r="A63" s="226" t="s">
        <v>422</v>
      </c>
      <c r="B63" s="227">
        <v>1</v>
      </c>
      <c r="C63" s="227">
        <v>11</v>
      </c>
      <c r="D63" s="228" t="s">
        <v>423</v>
      </c>
      <c r="E63" s="229" t="s">
        <v>379</v>
      </c>
      <c r="F63" s="230">
        <v>300</v>
      </c>
      <c r="G63" s="230">
        <v>300</v>
      </c>
    </row>
    <row r="64" spans="1:7" ht="31.5" hidden="1">
      <c r="A64" s="226" t="s">
        <v>424</v>
      </c>
      <c r="B64" s="227">
        <v>1</v>
      </c>
      <c r="C64" s="227">
        <v>11</v>
      </c>
      <c r="D64" s="228" t="s">
        <v>425</v>
      </c>
      <c r="E64" s="229" t="s">
        <v>379</v>
      </c>
      <c r="F64" s="230">
        <v>300</v>
      </c>
      <c r="G64" s="230">
        <v>300</v>
      </c>
    </row>
    <row r="65" spans="1:7" hidden="1">
      <c r="A65" s="226" t="s">
        <v>398</v>
      </c>
      <c r="B65" s="227">
        <v>1</v>
      </c>
      <c r="C65" s="227">
        <v>11</v>
      </c>
      <c r="D65" s="228" t="s">
        <v>425</v>
      </c>
      <c r="E65" s="229" t="s">
        <v>399</v>
      </c>
      <c r="F65" s="230">
        <v>300</v>
      </c>
      <c r="G65" s="230">
        <v>300</v>
      </c>
    </row>
    <row r="66" spans="1:7">
      <c r="A66" s="226" t="s">
        <v>426</v>
      </c>
      <c r="B66" s="227">
        <v>1</v>
      </c>
      <c r="C66" s="227">
        <v>13</v>
      </c>
      <c r="D66" s="228" t="s">
        <v>379</v>
      </c>
      <c r="E66" s="229" t="s">
        <v>379</v>
      </c>
      <c r="F66" s="230">
        <v>23828.2</v>
      </c>
      <c r="G66" s="230">
        <v>23015.599999999999</v>
      </c>
    </row>
    <row r="67" spans="1:7" ht="31.5" hidden="1">
      <c r="A67" s="226" t="s">
        <v>381</v>
      </c>
      <c r="B67" s="227">
        <v>1</v>
      </c>
      <c r="C67" s="227">
        <v>13</v>
      </c>
      <c r="D67" s="228" t="s">
        <v>382</v>
      </c>
      <c r="E67" s="229" t="s">
        <v>379</v>
      </c>
      <c r="F67" s="230">
        <v>4393.7</v>
      </c>
      <c r="G67" s="230">
        <v>4174.2</v>
      </c>
    </row>
    <row r="68" spans="1:7" hidden="1">
      <c r="A68" s="226" t="s">
        <v>427</v>
      </c>
      <c r="B68" s="227">
        <v>1</v>
      </c>
      <c r="C68" s="227">
        <v>13</v>
      </c>
      <c r="D68" s="228" t="s">
        <v>428</v>
      </c>
      <c r="E68" s="229" t="s">
        <v>379</v>
      </c>
      <c r="F68" s="230">
        <v>2628.1</v>
      </c>
      <c r="G68" s="230">
        <v>2489.6</v>
      </c>
    </row>
    <row r="69" spans="1:7" ht="47.25" hidden="1">
      <c r="A69" s="226" t="s">
        <v>429</v>
      </c>
      <c r="B69" s="227">
        <v>1</v>
      </c>
      <c r="C69" s="227">
        <v>13</v>
      </c>
      <c r="D69" s="228" t="s">
        <v>430</v>
      </c>
      <c r="E69" s="229" t="s">
        <v>379</v>
      </c>
      <c r="F69" s="230">
        <v>1047.2</v>
      </c>
      <c r="G69" s="230">
        <v>992.1</v>
      </c>
    </row>
    <row r="70" spans="1:7" ht="46.9" hidden="1" customHeight="1">
      <c r="A70" s="226" t="s">
        <v>387</v>
      </c>
      <c r="B70" s="227">
        <v>1</v>
      </c>
      <c r="C70" s="227">
        <v>13</v>
      </c>
      <c r="D70" s="228" t="s">
        <v>430</v>
      </c>
      <c r="E70" s="229" t="s">
        <v>230</v>
      </c>
      <c r="F70" s="230">
        <v>856.5</v>
      </c>
      <c r="G70" s="230">
        <v>811.9</v>
      </c>
    </row>
    <row r="71" spans="1:7" hidden="1">
      <c r="A71" s="226" t="s">
        <v>392</v>
      </c>
      <c r="B71" s="227">
        <v>1</v>
      </c>
      <c r="C71" s="227">
        <v>13</v>
      </c>
      <c r="D71" s="228" t="s">
        <v>430</v>
      </c>
      <c r="E71" s="229" t="s">
        <v>393</v>
      </c>
      <c r="F71" s="230">
        <v>190.7</v>
      </c>
      <c r="G71" s="230">
        <v>180.2</v>
      </c>
    </row>
    <row r="72" spans="1:7" ht="31.5" hidden="1">
      <c r="A72" s="226" t="s">
        <v>431</v>
      </c>
      <c r="B72" s="227">
        <v>1</v>
      </c>
      <c r="C72" s="227">
        <v>13</v>
      </c>
      <c r="D72" s="228" t="s">
        <v>432</v>
      </c>
      <c r="E72" s="229" t="s">
        <v>379</v>
      </c>
      <c r="F72" s="230">
        <v>574.9</v>
      </c>
      <c r="G72" s="230">
        <v>544.70000000000005</v>
      </c>
    </row>
    <row r="73" spans="1:7" ht="46.9" hidden="1" customHeight="1">
      <c r="A73" s="226" t="s">
        <v>387</v>
      </c>
      <c r="B73" s="227">
        <v>1</v>
      </c>
      <c r="C73" s="227">
        <v>13</v>
      </c>
      <c r="D73" s="228" t="s">
        <v>432</v>
      </c>
      <c r="E73" s="229" t="s">
        <v>230</v>
      </c>
      <c r="F73" s="230">
        <v>529.1</v>
      </c>
      <c r="G73" s="230">
        <v>501.4</v>
      </c>
    </row>
    <row r="74" spans="1:7" hidden="1">
      <c r="A74" s="226" t="s">
        <v>392</v>
      </c>
      <c r="B74" s="227">
        <v>1</v>
      </c>
      <c r="C74" s="227">
        <v>13</v>
      </c>
      <c r="D74" s="228" t="s">
        <v>432</v>
      </c>
      <c r="E74" s="229" t="s">
        <v>393</v>
      </c>
      <c r="F74" s="230">
        <v>45.8</v>
      </c>
      <c r="G74" s="230">
        <v>43.3</v>
      </c>
    </row>
    <row r="75" spans="1:7" ht="47.25" hidden="1">
      <c r="A75" s="226" t="s">
        <v>433</v>
      </c>
      <c r="B75" s="227">
        <v>1</v>
      </c>
      <c r="C75" s="227">
        <v>13</v>
      </c>
      <c r="D75" s="228" t="s">
        <v>434</v>
      </c>
      <c r="E75" s="229" t="s">
        <v>379</v>
      </c>
      <c r="F75" s="230">
        <v>429.9</v>
      </c>
      <c r="G75" s="230">
        <v>407.3</v>
      </c>
    </row>
    <row r="76" spans="1:7" ht="46.9" hidden="1" customHeight="1">
      <c r="A76" s="226" t="s">
        <v>387</v>
      </c>
      <c r="B76" s="227">
        <v>1</v>
      </c>
      <c r="C76" s="227">
        <v>13</v>
      </c>
      <c r="D76" s="228" t="s">
        <v>434</v>
      </c>
      <c r="E76" s="229" t="s">
        <v>230</v>
      </c>
      <c r="F76" s="230">
        <v>373.8</v>
      </c>
      <c r="G76" s="230">
        <v>354.2</v>
      </c>
    </row>
    <row r="77" spans="1:7" hidden="1">
      <c r="A77" s="226" t="s">
        <v>392</v>
      </c>
      <c r="B77" s="227">
        <v>1</v>
      </c>
      <c r="C77" s="227">
        <v>13</v>
      </c>
      <c r="D77" s="228" t="s">
        <v>434</v>
      </c>
      <c r="E77" s="229" t="s">
        <v>393</v>
      </c>
      <c r="F77" s="230">
        <v>56.1</v>
      </c>
      <c r="G77" s="230">
        <v>53.1</v>
      </c>
    </row>
    <row r="78" spans="1:7" ht="47.25" hidden="1">
      <c r="A78" s="226" t="s">
        <v>435</v>
      </c>
      <c r="B78" s="227">
        <v>1</v>
      </c>
      <c r="C78" s="227">
        <v>13</v>
      </c>
      <c r="D78" s="228" t="s">
        <v>436</v>
      </c>
      <c r="E78" s="229" t="s">
        <v>379</v>
      </c>
      <c r="F78" s="230">
        <v>575.5</v>
      </c>
      <c r="G78" s="230">
        <v>544.9</v>
      </c>
    </row>
    <row r="79" spans="1:7" ht="46.9" hidden="1" customHeight="1">
      <c r="A79" s="226" t="s">
        <v>387</v>
      </c>
      <c r="B79" s="227">
        <v>1</v>
      </c>
      <c r="C79" s="227">
        <v>13</v>
      </c>
      <c r="D79" s="228" t="s">
        <v>436</v>
      </c>
      <c r="E79" s="229" t="s">
        <v>230</v>
      </c>
      <c r="F79" s="230">
        <v>527</v>
      </c>
      <c r="G79" s="230">
        <v>499</v>
      </c>
    </row>
    <row r="80" spans="1:7" hidden="1">
      <c r="A80" s="226" t="s">
        <v>392</v>
      </c>
      <c r="B80" s="227">
        <v>1</v>
      </c>
      <c r="C80" s="227">
        <v>13</v>
      </c>
      <c r="D80" s="228" t="s">
        <v>436</v>
      </c>
      <c r="E80" s="229" t="s">
        <v>393</v>
      </c>
      <c r="F80" s="230">
        <v>48.5</v>
      </c>
      <c r="G80" s="230">
        <v>45.9</v>
      </c>
    </row>
    <row r="81" spans="1:7" ht="78.75" hidden="1">
      <c r="A81" s="226" t="s">
        <v>437</v>
      </c>
      <c r="B81" s="227">
        <v>1</v>
      </c>
      <c r="C81" s="227">
        <v>13</v>
      </c>
      <c r="D81" s="228" t="s">
        <v>438</v>
      </c>
      <c r="E81" s="229" t="s">
        <v>379</v>
      </c>
      <c r="F81" s="230">
        <v>0.6</v>
      </c>
      <c r="G81" s="230">
        <v>0.6</v>
      </c>
    </row>
    <row r="82" spans="1:7" hidden="1">
      <c r="A82" s="226" t="s">
        <v>392</v>
      </c>
      <c r="B82" s="227">
        <v>1</v>
      </c>
      <c r="C82" s="227">
        <v>13</v>
      </c>
      <c r="D82" s="228" t="s">
        <v>438</v>
      </c>
      <c r="E82" s="229" t="s">
        <v>393</v>
      </c>
      <c r="F82" s="230">
        <v>0.6</v>
      </c>
      <c r="G82" s="230">
        <v>0.6</v>
      </c>
    </row>
    <row r="83" spans="1:7" hidden="1">
      <c r="A83" s="226" t="s">
        <v>389</v>
      </c>
      <c r="B83" s="227">
        <v>1</v>
      </c>
      <c r="C83" s="227">
        <v>13</v>
      </c>
      <c r="D83" s="228" t="s">
        <v>390</v>
      </c>
      <c r="E83" s="229" t="s">
        <v>379</v>
      </c>
      <c r="F83" s="230">
        <v>1765.6</v>
      </c>
      <c r="G83" s="230">
        <v>1684.6</v>
      </c>
    </row>
    <row r="84" spans="1:7" hidden="1">
      <c r="A84" s="226" t="s">
        <v>385</v>
      </c>
      <c r="B84" s="227">
        <v>1</v>
      </c>
      <c r="C84" s="227">
        <v>13</v>
      </c>
      <c r="D84" s="228" t="s">
        <v>391</v>
      </c>
      <c r="E84" s="229" t="s">
        <v>379</v>
      </c>
      <c r="F84" s="230">
        <v>1765.6</v>
      </c>
      <c r="G84" s="230">
        <v>1684.6</v>
      </c>
    </row>
    <row r="85" spans="1:7" ht="46.9" hidden="1" customHeight="1">
      <c r="A85" s="226" t="s">
        <v>387</v>
      </c>
      <c r="B85" s="227">
        <v>1</v>
      </c>
      <c r="C85" s="227">
        <v>13</v>
      </c>
      <c r="D85" s="228" t="s">
        <v>391</v>
      </c>
      <c r="E85" s="229" t="s">
        <v>230</v>
      </c>
      <c r="F85" s="230">
        <v>1746.6</v>
      </c>
      <c r="G85" s="230">
        <v>1665.6</v>
      </c>
    </row>
    <row r="86" spans="1:7" hidden="1">
      <c r="A86" s="226" t="s">
        <v>392</v>
      </c>
      <c r="B86" s="227">
        <v>1</v>
      </c>
      <c r="C86" s="227">
        <v>13</v>
      </c>
      <c r="D86" s="228" t="s">
        <v>391</v>
      </c>
      <c r="E86" s="229" t="s">
        <v>393</v>
      </c>
      <c r="F86" s="230">
        <v>15</v>
      </c>
      <c r="G86" s="230">
        <v>15</v>
      </c>
    </row>
    <row r="87" spans="1:7" hidden="1">
      <c r="A87" s="226" t="s">
        <v>398</v>
      </c>
      <c r="B87" s="227">
        <v>1</v>
      </c>
      <c r="C87" s="227">
        <v>13</v>
      </c>
      <c r="D87" s="228" t="s">
        <v>391</v>
      </c>
      <c r="E87" s="229" t="s">
        <v>399</v>
      </c>
      <c r="F87" s="230">
        <v>4</v>
      </c>
      <c r="G87" s="230">
        <v>4</v>
      </c>
    </row>
    <row r="88" spans="1:7" hidden="1">
      <c r="A88" s="226" t="s">
        <v>439</v>
      </c>
      <c r="B88" s="227">
        <v>1</v>
      </c>
      <c r="C88" s="227">
        <v>13</v>
      </c>
      <c r="D88" s="228" t="s">
        <v>440</v>
      </c>
      <c r="E88" s="229" t="s">
        <v>379</v>
      </c>
      <c r="F88" s="230">
        <v>1050</v>
      </c>
      <c r="G88" s="230">
        <v>1050</v>
      </c>
    </row>
    <row r="89" spans="1:7" hidden="1">
      <c r="A89" s="226" t="s">
        <v>441</v>
      </c>
      <c r="B89" s="227">
        <v>1</v>
      </c>
      <c r="C89" s="227">
        <v>13</v>
      </c>
      <c r="D89" s="228" t="s">
        <v>442</v>
      </c>
      <c r="E89" s="229" t="s">
        <v>379</v>
      </c>
      <c r="F89" s="230">
        <v>1050</v>
      </c>
      <c r="G89" s="230">
        <v>1050</v>
      </c>
    </row>
    <row r="90" spans="1:7" hidden="1">
      <c r="A90" s="226" t="s">
        <v>443</v>
      </c>
      <c r="B90" s="227">
        <v>1</v>
      </c>
      <c r="C90" s="227">
        <v>13</v>
      </c>
      <c r="D90" s="228" t="s">
        <v>444</v>
      </c>
      <c r="E90" s="229" t="s">
        <v>379</v>
      </c>
      <c r="F90" s="230">
        <v>1050</v>
      </c>
      <c r="G90" s="230">
        <v>1050</v>
      </c>
    </row>
    <row r="91" spans="1:7" hidden="1">
      <c r="A91" s="226" t="s">
        <v>392</v>
      </c>
      <c r="B91" s="227">
        <v>1</v>
      </c>
      <c r="C91" s="227">
        <v>13</v>
      </c>
      <c r="D91" s="228" t="s">
        <v>444</v>
      </c>
      <c r="E91" s="229" t="s">
        <v>393</v>
      </c>
      <c r="F91" s="230">
        <v>11.1</v>
      </c>
      <c r="G91" s="230">
        <v>11.1</v>
      </c>
    </row>
    <row r="92" spans="1:7" hidden="1">
      <c r="A92" s="226" t="s">
        <v>398</v>
      </c>
      <c r="B92" s="227">
        <v>1</v>
      </c>
      <c r="C92" s="227">
        <v>13</v>
      </c>
      <c r="D92" s="228" t="s">
        <v>444</v>
      </c>
      <c r="E92" s="229" t="s">
        <v>399</v>
      </c>
      <c r="F92" s="230">
        <v>1038.9000000000001</v>
      </c>
      <c r="G92" s="230">
        <v>1038.9000000000001</v>
      </c>
    </row>
    <row r="93" spans="1:7" hidden="1">
      <c r="A93" s="226" t="s">
        <v>445</v>
      </c>
      <c r="B93" s="227">
        <v>1</v>
      </c>
      <c r="C93" s="227">
        <v>13</v>
      </c>
      <c r="D93" s="228" t="s">
        <v>446</v>
      </c>
      <c r="E93" s="229" t="s">
        <v>379</v>
      </c>
      <c r="F93" s="230">
        <v>8361.5</v>
      </c>
      <c r="G93" s="230">
        <v>7974.4</v>
      </c>
    </row>
    <row r="94" spans="1:7" ht="31.5" hidden="1">
      <c r="A94" s="226" t="s">
        <v>447</v>
      </c>
      <c r="B94" s="227">
        <v>1</v>
      </c>
      <c r="C94" s="227">
        <v>13</v>
      </c>
      <c r="D94" s="228" t="s">
        <v>448</v>
      </c>
      <c r="E94" s="229" t="s">
        <v>379</v>
      </c>
      <c r="F94" s="230">
        <v>8361.5</v>
      </c>
      <c r="G94" s="230">
        <v>7974.4</v>
      </c>
    </row>
    <row r="95" spans="1:7" ht="46.9" hidden="1" customHeight="1">
      <c r="A95" s="226" t="s">
        <v>387</v>
      </c>
      <c r="B95" s="227">
        <v>1</v>
      </c>
      <c r="C95" s="227">
        <v>13</v>
      </c>
      <c r="D95" s="228" t="s">
        <v>448</v>
      </c>
      <c r="E95" s="229" t="s">
        <v>230</v>
      </c>
      <c r="F95" s="230">
        <v>8232.7999999999993</v>
      </c>
      <c r="G95" s="230">
        <v>7845.7</v>
      </c>
    </row>
    <row r="96" spans="1:7" hidden="1">
      <c r="A96" s="226" t="s">
        <v>392</v>
      </c>
      <c r="B96" s="227">
        <v>1</v>
      </c>
      <c r="C96" s="227">
        <v>13</v>
      </c>
      <c r="D96" s="228" t="s">
        <v>448</v>
      </c>
      <c r="E96" s="229" t="s">
        <v>393</v>
      </c>
      <c r="F96" s="230">
        <v>127</v>
      </c>
      <c r="G96" s="230">
        <v>127</v>
      </c>
    </row>
    <row r="97" spans="1:7" hidden="1">
      <c r="A97" s="226" t="s">
        <v>398</v>
      </c>
      <c r="B97" s="227">
        <v>1</v>
      </c>
      <c r="C97" s="227">
        <v>13</v>
      </c>
      <c r="D97" s="228" t="s">
        <v>448</v>
      </c>
      <c r="E97" s="229" t="s">
        <v>399</v>
      </c>
      <c r="F97" s="230">
        <v>1.7</v>
      </c>
      <c r="G97" s="230">
        <v>1.7</v>
      </c>
    </row>
    <row r="98" spans="1:7" ht="31.15" hidden="1" customHeight="1">
      <c r="A98" s="226" t="s">
        <v>450</v>
      </c>
      <c r="B98" s="227">
        <v>1</v>
      </c>
      <c r="C98" s="227">
        <v>13</v>
      </c>
      <c r="D98" s="228" t="s">
        <v>451</v>
      </c>
      <c r="E98" s="229" t="s">
        <v>379</v>
      </c>
      <c r="F98" s="230">
        <v>8423.9</v>
      </c>
      <c r="G98" s="230">
        <v>8141.3</v>
      </c>
    </row>
    <row r="99" spans="1:7" hidden="1">
      <c r="A99" s="226" t="s">
        <v>452</v>
      </c>
      <c r="B99" s="227">
        <v>1</v>
      </c>
      <c r="C99" s="227">
        <v>13</v>
      </c>
      <c r="D99" s="228" t="s">
        <v>453</v>
      </c>
      <c r="E99" s="229" t="s">
        <v>379</v>
      </c>
      <c r="F99" s="230">
        <v>513.9</v>
      </c>
      <c r="G99" s="230">
        <v>491.9</v>
      </c>
    </row>
    <row r="100" spans="1:7" ht="31.5" hidden="1">
      <c r="A100" s="226" t="s">
        <v>454</v>
      </c>
      <c r="B100" s="227">
        <v>1</v>
      </c>
      <c r="C100" s="227">
        <v>13</v>
      </c>
      <c r="D100" s="228" t="s">
        <v>453</v>
      </c>
      <c r="E100" s="229" t="s">
        <v>455</v>
      </c>
      <c r="F100" s="230">
        <v>513.9</v>
      </c>
      <c r="G100" s="230">
        <v>491.9</v>
      </c>
    </row>
    <row r="101" spans="1:7" hidden="1">
      <c r="A101" s="226" t="s">
        <v>456</v>
      </c>
      <c r="B101" s="227">
        <v>1</v>
      </c>
      <c r="C101" s="227">
        <v>13</v>
      </c>
      <c r="D101" s="228" t="s">
        <v>457</v>
      </c>
      <c r="E101" s="229" t="s">
        <v>379</v>
      </c>
      <c r="F101" s="230">
        <v>7910</v>
      </c>
      <c r="G101" s="230">
        <v>7649.4</v>
      </c>
    </row>
    <row r="102" spans="1:7" ht="31.5" hidden="1">
      <c r="A102" s="226" t="s">
        <v>454</v>
      </c>
      <c r="B102" s="227">
        <v>1</v>
      </c>
      <c r="C102" s="227">
        <v>13</v>
      </c>
      <c r="D102" s="228" t="s">
        <v>457</v>
      </c>
      <c r="E102" s="229" t="s">
        <v>455</v>
      </c>
      <c r="F102" s="230">
        <v>7910</v>
      </c>
      <c r="G102" s="230">
        <v>7649.4</v>
      </c>
    </row>
    <row r="103" spans="1:7" ht="31.5" hidden="1">
      <c r="A103" s="226" t="s">
        <v>412</v>
      </c>
      <c r="B103" s="227">
        <v>1</v>
      </c>
      <c r="C103" s="227">
        <v>13</v>
      </c>
      <c r="D103" s="228" t="s">
        <v>413</v>
      </c>
      <c r="E103" s="229" t="s">
        <v>379</v>
      </c>
      <c r="F103" s="230">
        <v>823.1</v>
      </c>
      <c r="G103" s="230">
        <v>899.7</v>
      </c>
    </row>
    <row r="104" spans="1:7" hidden="1">
      <c r="A104" s="226" t="s">
        <v>414</v>
      </c>
      <c r="B104" s="227">
        <v>1</v>
      </c>
      <c r="C104" s="227">
        <v>13</v>
      </c>
      <c r="D104" s="228" t="s">
        <v>415</v>
      </c>
      <c r="E104" s="229" t="s">
        <v>379</v>
      </c>
      <c r="F104" s="230">
        <v>823.1</v>
      </c>
      <c r="G104" s="230">
        <v>899.7</v>
      </c>
    </row>
    <row r="105" spans="1:7" ht="31.5" hidden="1">
      <c r="A105" s="226" t="s">
        <v>416</v>
      </c>
      <c r="B105" s="227">
        <v>1</v>
      </c>
      <c r="C105" s="227">
        <v>13</v>
      </c>
      <c r="D105" s="228" t="s">
        <v>417</v>
      </c>
      <c r="E105" s="229" t="s">
        <v>379</v>
      </c>
      <c r="F105" s="230">
        <v>102.4</v>
      </c>
      <c r="G105" s="230">
        <v>106.9</v>
      </c>
    </row>
    <row r="106" spans="1:7" hidden="1">
      <c r="A106" s="226" t="s">
        <v>392</v>
      </c>
      <c r="B106" s="227">
        <v>1</v>
      </c>
      <c r="C106" s="227">
        <v>13</v>
      </c>
      <c r="D106" s="228" t="s">
        <v>417</v>
      </c>
      <c r="E106" s="229" t="s">
        <v>393</v>
      </c>
      <c r="F106" s="230">
        <v>102.4</v>
      </c>
      <c r="G106" s="230">
        <v>106.9</v>
      </c>
    </row>
    <row r="107" spans="1:7" ht="31.5" hidden="1">
      <c r="A107" s="226" t="s">
        <v>418</v>
      </c>
      <c r="B107" s="227">
        <v>1</v>
      </c>
      <c r="C107" s="227">
        <v>13</v>
      </c>
      <c r="D107" s="228" t="s">
        <v>419</v>
      </c>
      <c r="E107" s="229" t="s">
        <v>379</v>
      </c>
      <c r="F107" s="230">
        <v>720.7</v>
      </c>
      <c r="G107" s="230">
        <v>792.8</v>
      </c>
    </row>
    <row r="108" spans="1:7" hidden="1">
      <c r="A108" s="226" t="s">
        <v>392</v>
      </c>
      <c r="B108" s="227">
        <v>1</v>
      </c>
      <c r="C108" s="227">
        <v>13</v>
      </c>
      <c r="D108" s="228" t="s">
        <v>419</v>
      </c>
      <c r="E108" s="229" t="s">
        <v>393</v>
      </c>
      <c r="F108" s="230">
        <v>720.7</v>
      </c>
      <c r="G108" s="230">
        <v>792.8</v>
      </c>
    </row>
    <row r="109" spans="1:7" ht="31.5" hidden="1">
      <c r="A109" s="226" t="s">
        <v>459</v>
      </c>
      <c r="B109" s="227">
        <v>1</v>
      </c>
      <c r="C109" s="227">
        <v>13</v>
      </c>
      <c r="D109" s="228" t="s">
        <v>460</v>
      </c>
      <c r="E109" s="229" t="s">
        <v>379</v>
      </c>
      <c r="F109" s="230">
        <v>21</v>
      </c>
      <c r="G109" s="230">
        <v>21</v>
      </c>
    </row>
    <row r="110" spans="1:7" ht="31.5" hidden="1">
      <c r="A110" s="226" t="s">
        <v>461</v>
      </c>
      <c r="B110" s="227">
        <v>1</v>
      </c>
      <c r="C110" s="227">
        <v>13</v>
      </c>
      <c r="D110" s="228" t="s">
        <v>462</v>
      </c>
      <c r="E110" s="229" t="s">
        <v>379</v>
      </c>
      <c r="F110" s="230">
        <v>21</v>
      </c>
      <c r="G110" s="230">
        <v>21</v>
      </c>
    </row>
    <row r="111" spans="1:7" hidden="1">
      <c r="A111" s="226" t="s">
        <v>463</v>
      </c>
      <c r="B111" s="227">
        <v>1</v>
      </c>
      <c r="C111" s="227">
        <v>13</v>
      </c>
      <c r="D111" s="228" t="s">
        <v>464</v>
      </c>
      <c r="E111" s="229" t="s">
        <v>379</v>
      </c>
      <c r="F111" s="230">
        <v>21</v>
      </c>
      <c r="G111" s="230">
        <v>21</v>
      </c>
    </row>
    <row r="112" spans="1:7" hidden="1">
      <c r="A112" s="226" t="s">
        <v>392</v>
      </c>
      <c r="B112" s="227">
        <v>1</v>
      </c>
      <c r="C112" s="227">
        <v>13</v>
      </c>
      <c r="D112" s="228" t="s">
        <v>464</v>
      </c>
      <c r="E112" s="229" t="s">
        <v>393</v>
      </c>
      <c r="F112" s="230">
        <v>21</v>
      </c>
      <c r="G112" s="230">
        <v>21</v>
      </c>
    </row>
    <row r="113" spans="1:7" ht="46.9" hidden="1" customHeight="1">
      <c r="A113" s="226" t="s">
        <v>465</v>
      </c>
      <c r="B113" s="227">
        <v>1</v>
      </c>
      <c r="C113" s="227">
        <v>13</v>
      </c>
      <c r="D113" s="228" t="s">
        <v>466</v>
      </c>
      <c r="E113" s="229" t="s">
        <v>379</v>
      </c>
      <c r="F113" s="230">
        <v>700</v>
      </c>
      <c r="G113" s="230">
        <v>700</v>
      </c>
    </row>
    <row r="114" spans="1:7" ht="47.25" hidden="1">
      <c r="A114" s="226" t="s">
        <v>467</v>
      </c>
      <c r="B114" s="227">
        <v>1</v>
      </c>
      <c r="C114" s="227">
        <v>13</v>
      </c>
      <c r="D114" s="228" t="s">
        <v>468</v>
      </c>
      <c r="E114" s="229" t="s">
        <v>379</v>
      </c>
      <c r="F114" s="230">
        <v>700</v>
      </c>
      <c r="G114" s="230">
        <v>700</v>
      </c>
    </row>
    <row r="115" spans="1:7" ht="47.25" hidden="1">
      <c r="A115" s="226" t="s">
        <v>469</v>
      </c>
      <c r="B115" s="227">
        <v>1</v>
      </c>
      <c r="C115" s="227">
        <v>13</v>
      </c>
      <c r="D115" s="228" t="s">
        <v>470</v>
      </c>
      <c r="E115" s="229" t="s">
        <v>379</v>
      </c>
      <c r="F115" s="230">
        <v>550</v>
      </c>
      <c r="G115" s="230">
        <v>550</v>
      </c>
    </row>
    <row r="116" spans="1:7" hidden="1">
      <c r="A116" s="226" t="s">
        <v>392</v>
      </c>
      <c r="B116" s="227">
        <v>1</v>
      </c>
      <c r="C116" s="227">
        <v>13</v>
      </c>
      <c r="D116" s="228" t="s">
        <v>470</v>
      </c>
      <c r="E116" s="229" t="s">
        <v>393</v>
      </c>
      <c r="F116" s="230">
        <v>550</v>
      </c>
      <c r="G116" s="230">
        <v>550</v>
      </c>
    </row>
    <row r="117" spans="1:7" ht="31.5" hidden="1">
      <c r="A117" s="226" t="s">
        <v>471</v>
      </c>
      <c r="B117" s="227">
        <v>1</v>
      </c>
      <c r="C117" s="227">
        <v>13</v>
      </c>
      <c r="D117" s="228" t="s">
        <v>472</v>
      </c>
      <c r="E117" s="229" t="s">
        <v>379</v>
      </c>
      <c r="F117" s="230">
        <v>150</v>
      </c>
      <c r="G117" s="230">
        <v>150</v>
      </c>
    </row>
    <row r="118" spans="1:7" hidden="1">
      <c r="A118" s="226" t="s">
        <v>392</v>
      </c>
      <c r="B118" s="227">
        <v>1</v>
      </c>
      <c r="C118" s="227">
        <v>13</v>
      </c>
      <c r="D118" s="228" t="s">
        <v>472</v>
      </c>
      <c r="E118" s="229" t="s">
        <v>393</v>
      </c>
      <c r="F118" s="230">
        <v>150</v>
      </c>
      <c r="G118" s="230">
        <v>150</v>
      </c>
    </row>
    <row r="119" spans="1:7" ht="31.5" hidden="1">
      <c r="A119" s="226" t="s">
        <v>473</v>
      </c>
      <c r="B119" s="227">
        <v>1</v>
      </c>
      <c r="C119" s="227">
        <v>13</v>
      </c>
      <c r="D119" s="228" t="s">
        <v>474</v>
      </c>
      <c r="E119" s="229" t="s">
        <v>379</v>
      </c>
      <c r="F119" s="230">
        <v>40</v>
      </c>
      <c r="G119" s="230">
        <v>40</v>
      </c>
    </row>
    <row r="120" spans="1:7" ht="78.75" hidden="1">
      <c r="A120" s="226" t="s">
        <v>475</v>
      </c>
      <c r="B120" s="227">
        <v>1</v>
      </c>
      <c r="C120" s="227">
        <v>13</v>
      </c>
      <c r="D120" s="228" t="s">
        <v>476</v>
      </c>
      <c r="E120" s="229" t="s">
        <v>379</v>
      </c>
      <c r="F120" s="230">
        <v>40</v>
      </c>
      <c r="G120" s="230">
        <v>40</v>
      </c>
    </row>
    <row r="121" spans="1:7" ht="63" hidden="1">
      <c r="A121" s="226" t="s">
        <v>477</v>
      </c>
      <c r="B121" s="227">
        <v>1</v>
      </c>
      <c r="C121" s="227">
        <v>13</v>
      </c>
      <c r="D121" s="228" t="s">
        <v>478</v>
      </c>
      <c r="E121" s="229" t="s">
        <v>379</v>
      </c>
      <c r="F121" s="230">
        <v>25</v>
      </c>
      <c r="G121" s="230">
        <v>25</v>
      </c>
    </row>
    <row r="122" spans="1:7" hidden="1">
      <c r="A122" s="226" t="s">
        <v>392</v>
      </c>
      <c r="B122" s="227">
        <v>1</v>
      </c>
      <c r="C122" s="227">
        <v>13</v>
      </c>
      <c r="D122" s="228" t="s">
        <v>478</v>
      </c>
      <c r="E122" s="229" t="s">
        <v>393</v>
      </c>
      <c r="F122" s="230">
        <v>25</v>
      </c>
      <c r="G122" s="230">
        <v>25</v>
      </c>
    </row>
    <row r="123" spans="1:7" ht="47.25" hidden="1">
      <c r="A123" s="226" t="s">
        <v>479</v>
      </c>
      <c r="B123" s="227">
        <v>1</v>
      </c>
      <c r="C123" s="227">
        <v>13</v>
      </c>
      <c r="D123" s="228" t="s">
        <v>480</v>
      </c>
      <c r="E123" s="229" t="s">
        <v>379</v>
      </c>
      <c r="F123" s="230">
        <v>10</v>
      </c>
      <c r="G123" s="230">
        <v>10</v>
      </c>
    </row>
    <row r="124" spans="1:7" hidden="1">
      <c r="A124" s="226" t="s">
        <v>392</v>
      </c>
      <c r="B124" s="227">
        <v>1</v>
      </c>
      <c r="C124" s="227">
        <v>13</v>
      </c>
      <c r="D124" s="228" t="s">
        <v>480</v>
      </c>
      <c r="E124" s="229" t="s">
        <v>393</v>
      </c>
      <c r="F124" s="230">
        <v>10</v>
      </c>
      <c r="G124" s="230">
        <v>10</v>
      </c>
    </row>
    <row r="125" spans="1:7" ht="31.5" hidden="1">
      <c r="A125" s="226" t="s">
        <v>481</v>
      </c>
      <c r="B125" s="227">
        <v>1</v>
      </c>
      <c r="C125" s="227">
        <v>13</v>
      </c>
      <c r="D125" s="228" t="s">
        <v>482</v>
      </c>
      <c r="E125" s="229" t="s">
        <v>379</v>
      </c>
      <c r="F125" s="230">
        <v>5</v>
      </c>
      <c r="G125" s="230">
        <v>5</v>
      </c>
    </row>
    <row r="126" spans="1:7" hidden="1">
      <c r="A126" s="226" t="s">
        <v>392</v>
      </c>
      <c r="B126" s="227">
        <v>1</v>
      </c>
      <c r="C126" s="227">
        <v>13</v>
      </c>
      <c r="D126" s="228" t="s">
        <v>482</v>
      </c>
      <c r="E126" s="229" t="s">
        <v>393</v>
      </c>
      <c r="F126" s="230">
        <v>5</v>
      </c>
      <c r="G126" s="230">
        <v>5</v>
      </c>
    </row>
    <row r="127" spans="1:7" ht="31.5" hidden="1">
      <c r="A127" s="226" t="s">
        <v>483</v>
      </c>
      <c r="B127" s="227">
        <v>1</v>
      </c>
      <c r="C127" s="227">
        <v>13</v>
      </c>
      <c r="D127" s="228" t="s">
        <v>484</v>
      </c>
      <c r="E127" s="229" t="s">
        <v>379</v>
      </c>
      <c r="F127" s="230">
        <v>15</v>
      </c>
      <c r="G127" s="230">
        <v>15</v>
      </c>
    </row>
    <row r="128" spans="1:7" ht="110.25" hidden="1">
      <c r="A128" s="226" t="s">
        <v>485</v>
      </c>
      <c r="B128" s="227">
        <v>1</v>
      </c>
      <c r="C128" s="227">
        <v>13</v>
      </c>
      <c r="D128" s="228" t="s">
        <v>486</v>
      </c>
      <c r="E128" s="229" t="s">
        <v>379</v>
      </c>
      <c r="F128" s="230">
        <v>15</v>
      </c>
      <c r="G128" s="230">
        <v>15</v>
      </c>
    </row>
    <row r="129" spans="1:7" ht="31.5" hidden="1">
      <c r="A129" s="226" t="s">
        <v>487</v>
      </c>
      <c r="B129" s="227">
        <v>1</v>
      </c>
      <c r="C129" s="227">
        <v>13</v>
      </c>
      <c r="D129" s="228" t="s">
        <v>488</v>
      </c>
      <c r="E129" s="229" t="s">
        <v>379</v>
      </c>
      <c r="F129" s="230">
        <v>15</v>
      </c>
      <c r="G129" s="230">
        <v>15</v>
      </c>
    </row>
    <row r="130" spans="1:7" hidden="1">
      <c r="A130" s="226" t="s">
        <v>392</v>
      </c>
      <c r="B130" s="227">
        <v>1</v>
      </c>
      <c r="C130" s="227">
        <v>13</v>
      </c>
      <c r="D130" s="228" t="s">
        <v>488</v>
      </c>
      <c r="E130" s="229" t="s">
        <v>393</v>
      </c>
      <c r="F130" s="230">
        <v>15</v>
      </c>
      <c r="G130" s="230">
        <v>15</v>
      </c>
    </row>
    <row r="131" spans="1:7" s="225" customFormat="1">
      <c r="A131" s="220" t="s">
        <v>489</v>
      </c>
      <c r="B131" s="221">
        <v>4</v>
      </c>
      <c r="C131" s="221">
        <v>0</v>
      </c>
      <c r="D131" s="222" t="s">
        <v>379</v>
      </c>
      <c r="E131" s="223" t="s">
        <v>379</v>
      </c>
      <c r="F131" s="224">
        <v>1225.0999999999999</v>
      </c>
      <c r="G131" s="224">
        <v>1145.9000000000001</v>
      </c>
    </row>
    <row r="132" spans="1:7">
      <c r="A132" s="226" t="s">
        <v>490</v>
      </c>
      <c r="B132" s="227">
        <v>4</v>
      </c>
      <c r="C132" s="227">
        <v>5</v>
      </c>
      <c r="D132" s="228" t="s">
        <v>379</v>
      </c>
      <c r="E132" s="229" t="s">
        <v>379</v>
      </c>
      <c r="F132" s="230">
        <v>543.4</v>
      </c>
      <c r="G132" s="230">
        <v>450.8</v>
      </c>
    </row>
    <row r="133" spans="1:7" ht="31.5" hidden="1">
      <c r="A133" s="226" t="s">
        <v>381</v>
      </c>
      <c r="B133" s="227">
        <v>4</v>
      </c>
      <c r="C133" s="227">
        <v>5</v>
      </c>
      <c r="D133" s="228" t="s">
        <v>382</v>
      </c>
      <c r="E133" s="229" t="s">
        <v>379</v>
      </c>
      <c r="F133" s="230">
        <v>543.4</v>
      </c>
      <c r="G133" s="230">
        <v>450.8</v>
      </c>
    </row>
    <row r="134" spans="1:7" hidden="1">
      <c r="A134" s="226" t="s">
        <v>427</v>
      </c>
      <c r="B134" s="227">
        <v>4</v>
      </c>
      <c r="C134" s="227">
        <v>5</v>
      </c>
      <c r="D134" s="228" t="s">
        <v>428</v>
      </c>
      <c r="E134" s="229" t="s">
        <v>379</v>
      </c>
      <c r="F134" s="230">
        <v>543.4</v>
      </c>
      <c r="G134" s="230">
        <v>450.8</v>
      </c>
    </row>
    <row r="135" spans="1:7" ht="31.5" hidden="1">
      <c r="A135" s="226" t="s">
        <v>491</v>
      </c>
      <c r="B135" s="227">
        <v>4</v>
      </c>
      <c r="C135" s="227">
        <v>5</v>
      </c>
      <c r="D135" s="228" t="s">
        <v>492</v>
      </c>
      <c r="E135" s="229" t="s">
        <v>379</v>
      </c>
      <c r="F135" s="230">
        <v>543.4</v>
      </c>
      <c r="G135" s="230">
        <v>450.8</v>
      </c>
    </row>
    <row r="136" spans="1:7" hidden="1">
      <c r="A136" s="226" t="s">
        <v>392</v>
      </c>
      <c r="B136" s="227">
        <v>4</v>
      </c>
      <c r="C136" s="227">
        <v>5</v>
      </c>
      <c r="D136" s="228" t="s">
        <v>492</v>
      </c>
      <c r="E136" s="229" t="s">
        <v>393</v>
      </c>
      <c r="F136" s="230">
        <v>543.4</v>
      </c>
      <c r="G136" s="230">
        <v>450.8</v>
      </c>
    </row>
    <row r="137" spans="1:7">
      <c r="A137" s="226" t="s">
        <v>493</v>
      </c>
      <c r="B137" s="227">
        <v>4</v>
      </c>
      <c r="C137" s="227">
        <v>9</v>
      </c>
      <c r="D137" s="228" t="s">
        <v>379</v>
      </c>
      <c r="E137" s="229" t="s">
        <v>379</v>
      </c>
      <c r="F137" s="230">
        <v>106.7</v>
      </c>
      <c r="G137" s="230">
        <v>120.1</v>
      </c>
    </row>
    <row r="138" spans="1:7" hidden="1">
      <c r="A138" s="226" t="s">
        <v>494</v>
      </c>
      <c r="B138" s="227">
        <v>4</v>
      </c>
      <c r="C138" s="227">
        <v>9</v>
      </c>
      <c r="D138" s="228" t="s">
        <v>495</v>
      </c>
      <c r="E138" s="229" t="s">
        <v>379</v>
      </c>
      <c r="F138" s="230">
        <v>106.7</v>
      </c>
      <c r="G138" s="230">
        <v>120.1</v>
      </c>
    </row>
    <row r="139" spans="1:7" hidden="1">
      <c r="A139" s="226" t="s">
        <v>496</v>
      </c>
      <c r="B139" s="227">
        <v>4</v>
      </c>
      <c r="C139" s="227">
        <v>9</v>
      </c>
      <c r="D139" s="228" t="s">
        <v>497</v>
      </c>
      <c r="E139" s="229" t="s">
        <v>379</v>
      </c>
      <c r="F139" s="230">
        <v>106.7</v>
      </c>
      <c r="G139" s="230">
        <v>120.1</v>
      </c>
    </row>
    <row r="140" spans="1:7" hidden="1">
      <c r="A140" s="226" t="s">
        <v>498</v>
      </c>
      <c r="B140" s="227">
        <v>4</v>
      </c>
      <c r="C140" s="227">
        <v>9</v>
      </c>
      <c r="D140" s="228" t="s">
        <v>499</v>
      </c>
      <c r="E140" s="229" t="s">
        <v>379</v>
      </c>
      <c r="F140" s="230">
        <v>106.7</v>
      </c>
      <c r="G140" s="230">
        <v>120.1</v>
      </c>
    </row>
    <row r="141" spans="1:7" hidden="1">
      <c r="A141" s="226" t="s">
        <v>392</v>
      </c>
      <c r="B141" s="227">
        <v>4</v>
      </c>
      <c r="C141" s="227">
        <v>9</v>
      </c>
      <c r="D141" s="228" t="s">
        <v>499</v>
      </c>
      <c r="E141" s="229" t="s">
        <v>393</v>
      </c>
      <c r="F141" s="230">
        <v>106.7</v>
      </c>
      <c r="G141" s="230">
        <v>120.1</v>
      </c>
    </row>
    <row r="142" spans="1:7">
      <c r="A142" s="226" t="s">
        <v>500</v>
      </c>
      <c r="B142" s="227">
        <v>4</v>
      </c>
      <c r="C142" s="227">
        <v>12</v>
      </c>
      <c r="D142" s="228" t="s">
        <v>379</v>
      </c>
      <c r="E142" s="229" t="s">
        <v>379</v>
      </c>
      <c r="F142" s="230">
        <v>575</v>
      </c>
      <c r="G142" s="230">
        <v>575</v>
      </c>
    </row>
    <row r="143" spans="1:7" ht="46.9" hidden="1" customHeight="1">
      <c r="A143" s="226" t="s">
        <v>465</v>
      </c>
      <c r="B143" s="227">
        <v>4</v>
      </c>
      <c r="C143" s="227">
        <v>12</v>
      </c>
      <c r="D143" s="228" t="s">
        <v>466</v>
      </c>
      <c r="E143" s="229" t="s">
        <v>379</v>
      </c>
      <c r="F143" s="230">
        <v>515</v>
      </c>
      <c r="G143" s="230">
        <v>515</v>
      </c>
    </row>
    <row r="144" spans="1:7" ht="47.25" hidden="1">
      <c r="A144" s="226" t="s">
        <v>467</v>
      </c>
      <c r="B144" s="227">
        <v>4</v>
      </c>
      <c r="C144" s="227">
        <v>12</v>
      </c>
      <c r="D144" s="228" t="s">
        <v>468</v>
      </c>
      <c r="E144" s="229" t="s">
        <v>379</v>
      </c>
      <c r="F144" s="230">
        <v>515</v>
      </c>
      <c r="G144" s="230">
        <v>515</v>
      </c>
    </row>
    <row r="145" spans="1:7" ht="47.25" hidden="1">
      <c r="A145" s="226" t="s">
        <v>469</v>
      </c>
      <c r="B145" s="227">
        <v>4</v>
      </c>
      <c r="C145" s="227">
        <v>12</v>
      </c>
      <c r="D145" s="228" t="s">
        <v>470</v>
      </c>
      <c r="E145" s="229" t="s">
        <v>379</v>
      </c>
      <c r="F145" s="230">
        <v>515</v>
      </c>
      <c r="G145" s="230">
        <v>515</v>
      </c>
    </row>
    <row r="146" spans="1:7" hidden="1">
      <c r="A146" s="226" t="s">
        <v>392</v>
      </c>
      <c r="B146" s="227">
        <v>4</v>
      </c>
      <c r="C146" s="227">
        <v>12</v>
      </c>
      <c r="D146" s="228" t="s">
        <v>470</v>
      </c>
      <c r="E146" s="229" t="s">
        <v>393</v>
      </c>
      <c r="F146" s="230">
        <v>515</v>
      </c>
      <c r="G146" s="230">
        <v>515</v>
      </c>
    </row>
    <row r="147" spans="1:7" ht="31.5" hidden="1">
      <c r="A147" s="226" t="s">
        <v>501</v>
      </c>
      <c r="B147" s="227">
        <v>4</v>
      </c>
      <c r="C147" s="227">
        <v>12</v>
      </c>
      <c r="D147" s="228" t="s">
        <v>502</v>
      </c>
      <c r="E147" s="229" t="s">
        <v>379</v>
      </c>
      <c r="F147" s="230">
        <v>60</v>
      </c>
      <c r="G147" s="230">
        <v>60</v>
      </c>
    </row>
    <row r="148" spans="1:7" ht="47.25" hidden="1">
      <c r="A148" s="226" t="s">
        <v>503</v>
      </c>
      <c r="B148" s="227">
        <v>4</v>
      </c>
      <c r="C148" s="227">
        <v>12</v>
      </c>
      <c r="D148" s="228" t="s">
        <v>504</v>
      </c>
      <c r="E148" s="229" t="s">
        <v>379</v>
      </c>
      <c r="F148" s="230">
        <v>60</v>
      </c>
      <c r="G148" s="230">
        <v>60</v>
      </c>
    </row>
    <row r="149" spans="1:7" ht="46.9" hidden="1" customHeight="1">
      <c r="A149" s="226" t="s">
        <v>505</v>
      </c>
      <c r="B149" s="227">
        <v>4</v>
      </c>
      <c r="C149" s="227">
        <v>12</v>
      </c>
      <c r="D149" s="228" t="s">
        <v>506</v>
      </c>
      <c r="E149" s="229" t="s">
        <v>379</v>
      </c>
      <c r="F149" s="230">
        <v>50</v>
      </c>
      <c r="G149" s="230">
        <v>50</v>
      </c>
    </row>
    <row r="150" spans="1:7" hidden="1">
      <c r="A150" s="226" t="s">
        <v>398</v>
      </c>
      <c r="B150" s="227">
        <v>4</v>
      </c>
      <c r="C150" s="227">
        <v>12</v>
      </c>
      <c r="D150" s="228" t="s">
        <v>506</v>
      </c>
      <c r="E150" s="229" t="s">
        <v>399</v>
      </c>
      <c r="F150" s="230">
        <v>50</v>
      </c>
      <c r="G150" s="230">
        <v>50</v>
      </c>
    </row>
    <row r="151" spans="1:7" ht="31.5" hidden="1">
      <c r="A151" s="226" t="s">
        <v>507</v>
      </c>
      <c r="B151" s="227">
        <v>4</v>
      </c>
      <c r="C151" s="227">
        <v>12</v>
      </c>
      <c r="D151" s="228" t="s">
        <v>508</v>
      </c>
      <c r="E151" s="229" t="s">
        <v>379</v>
      </c>
      <c r="F151" s="230">
        <v>10</v>
      </c>
      <c r="G151" s="230">
        <v>10</v>
      </c>
    </row>
    <row r="152" spans="1:7" hidden="1">
      <c r="A152" s="226" t="s">
        <v>392</v>
      </c>
      <c r="B152" s="227">
        <v>4</v>
      </c>
      <c r="C152" s="227">
        <v>12</v>
      </c>
      <c r="D152" s="228" t="s">
        <v>508</v>
      </c>
      <c r="E152" s="229" t="s">
        <v>393</v>
      </c>
      <c r="F152" s="230">
        <v>10</v>
      </c>
      <c r="G152" s="230">
        <v>10</v>
      </c>
    </row>
    <row r="153" spans="1:7" s="225" customFormat="1">
      <c r="A153" s="220" t="s">
        <v>509</v>
      </c>
      <c r="B153" s="221">
        <v>5</v>
      </c>
      <c r="C153" s="221">
        <v>0</v>
      </c>
      <c r="D153" s="222" t="s">
        <v>379</v>
      </c>
      <c r="E153" s="223" t="s">
        <v>379</v>
      </c>
      <c r="F153" s="224">
        <v>3232.1</v>
      </c>
      <c r="G153" s="224">
        <v>3135.7</v>
      </c>
    </row>
    <row r="154" spans="1:7">
      <c r="A154" s="226" t="s">
        <v>510</v>
      </c>
      <c r="B154" s="227">
        <v>5</v>
      </c>
      <c r="C154" s="227">
        <v>1</v>
      </c>
      <c r="D154" s="228" t="s">
        <v>379</v>
      </c>
      <c r="E154" s="229" t="s">
        <v>379</v>
      </c>
      <c r="F154" s="230">
        <v>224.9</v>
      </c>
      <c r="G154" s="230">
        <v>224.9</v>
      </c>
    </row>
    <row r="155" spans="1:7" hidden="1">
      <c r="A155" s="226" t="s">
        <v>511</v>
      </c>
      <c r="B155" s="227">
        <v>5</v>
      </c>
      <c r="C155" s="227">
        <v>1</v>
      </c>
      <c r="D155" s="228" t="s">
        <v>512</v>
      </c>
      <c r="E155" s="229" t="s">
        <v>379</v>
      </c>
      <c r="F155" s="230">
        <v>224.9</v>
      </c>
      <c r="G155" s="230">
        <v>224.9</v>
      </c>
    </row>
    <row r="156" spans="1:7" hidden="1">
      <c r="A156" s="226" t="s">
        <v>513</v>
      </c>
      <c r="B156" s="227">
        <v>5</v>
      </c>
      <c r="C156" s="227">
        <v>1</v>
      </c>
      <c r="D156" s="228" t="s">
        <v>514</v>
      </c>
      <c r="E156" s="229" t="s">
        <v>379</v>
      </c>
      <c r="F156" s="230">
        <v>224.9</v>
      </c>
      <c r="G156" s="230">
        <v>224.9</v>
      </c>
    </row>
    <row r="157" spans="1:7" hidden="1">
      <c r="A157" s="226" t="s">
        <v>515</v>
      </c>
      <c r="B157" s="227">
        <v>5</v>
      </c>
      <c r="C157" s="227">
        <v>1</v>
      </c>
      <c r="D157" s="228" t="s">
        <v>516</v>
      </c>
      <c r="E157" s="229" t="s">
        <v>379</v>
      </c>
      <c r="F157" s="230">
        <v>224.9</v>
      </c>
      <c r="G157" s="230">
        <v>224.9</v>
      </c>
    </row>
    <row r="158" spans="1:7" hidden="1">
      <c r="A158" s="226" t="s">
        <v>392</v>
      </c>
      <c r="B158" s="227">
        <v>5</v>
      </c>
      <c r="C158" s="227">
        <v>1</v>
      </c>
      <c r="D158" s="228" t="s">
        <v>516</v>
      </c>
      <c r="E158" s="229" t="s">
        <v>393</v>
      </c>
      <c r="F158" s="230">
        <v>224.9</v>
      </c>
      <c r="G158" s="230">
        <v>224.9</v>
      </c>
    </row>
    <row r="159" spans="1:7">
      <c r="A159" s="226" t="s">
        <v>517</v>
      </c>
      <c r="B159" s="227">
        <v>5</v>
      </c>
      <c r="C159" s="227">
        <v>5</v>
      </c>
      <c r="D159" s="228" t="s">
        <v>379</v>
      </c>
      <c r="E159" s="229" t="s">
        <v>379</v>
      </c>
      <c r="F159" s="230">
        <v>3007.2</v>
      </c>
      <c r="G159" s="230">
        <v>2910.8</v>
      </c>
    </row>
    <row r="160" spans="1:7" ht="31.5" hidden="1">
      <c r="A160" s="226" t="s">
        <v>381</v>
      </c>
      <c r="B160" s="227">
        <v>5</v>
      </c>
      <c r="C160" s="227">
        <v>5</v>
      </c>
      <c r="D160" s="228" t="s">
        <v>382</v>
      </c>
      <c r="E160" s="229" t="s">
        <v>379</v>
      </c>
      <c r="F160" s="230">
        <v>3007.2</v>
      </c>
      <c r="G160" s="230">
        <v>2910.8</v>
      </c>
    </row>
    <row r="161" spans="1:7" hidden="1">
      <c r="A161" s="226" t="s">
        <v>389</v>
      </c>
      <c r="B161" s="227">
        <v>5</v>
      </c>
      <c r="C161" s="227">
        <v>5</v>
      </c>
      <c r="D161" s="228" t="s">
        <v>390</v>
      </c>
      <c r="E161" s="229" t="s">
        <v>379</v>
      </c>
      <c r="F161" s="230">
        <v>3007.2</v>
      </c>
      <c r="G161" s="230">
        <v>2910.8</v>
      </c>
    </row>
    <row r="162" spans="1:7" hidden="1">
      <c r="A162" s="226" t="s">
        <v>385</v>
      </c>
      <c r="B162" s="227">
        <v>5</v>
      </c>
      <c r="C162" s="227">
        <v>5</v>
      </c>
      <c r="D162" s="228" t="s">
        <v>391</v>
      </c>
      <c r="E162" s="229" t="s">
        <v>379</v>
      </c>
      <c r="F162" s="230">
        <v>3007.2</v>
      </c>
      <c r="G162" s="230">
        <v>2910.8</v>
      </c>
    </row>
    <row r="163" spans="1:7" ht="46.9" hidden="1" customHeight="1">
      <c r="A163" s="226" t="s">
        <v>387</v>
      </c>
      <c r="B163" s="227">
        <v>5</v>
      </c>
      <c r="C163" s="227">
        <v>5</v>
      </c>
      <c r="D163" s="228" t="s">
        <v>391</v>
      </c>
      <c r="E163" s="229" t="s">
        <v>230</v>
      </c>
      <c r="F163" s="230">
        <v>2995.2</v>
      </c>
      <c r="G163" s="230">
        <v>2898.8</v>
      </c>
    </row>
    <row r="164" spans="1:7" hidden="1">
      <c r="A164" s="226" t="s">
        <v>392</v>
      </c>
      <c r="B164" s="227">
        <v>5</v>
      </c>
      <c r="C164" s="227">
        <v>5</v>
      </c>
      <c r="D164" s="228" t="s">
        <v>391</v>
      </c>
      <c r="E164" s="229" t="s">
        <v>393</v>
      </c>
      <c r="F164" s="230">
        <v>12</v>
      </c>
      <c r="G164" s="230">
        <v>12</v>
      </c>
    </row>
    <row r="165" spans="1:7" s="225" customFormat="1">
      <c r="A165" s="220" t="s">
        <v>528</v>
      </c>
      <c r="B165" s="221">
        <v>7</v>
      </c>
      <c r="C165" s="221">
        <v>0</v>
      </c>
      <c r="D165" s="222" t="s">
        <v>379</v>
      </c>
      <c r="E165" s="223" t="s">
        <v>379</v>
      </c>
      <c r="F165" s="224">
        <v>510916.5</v>
      </c>
      <c r="G165" s="224">
        <v>488581.8</v>
      </c>
    </row>
    <row r="166" spans="1:7">
      <c r="A166" s="226" t="s">
        <v>529</v>
      </c>
      <c r="B166" s="227">
        <v>7</v>
      </c>
      <c r="C166" s="227">
        <v>1</v>
      </c>
      <c r="D166" s="228" t="s">
        <v>379</v>
      </c>
      <c r="E166" s="229" t="s">
        <v>379</v>
      </c>
      <c r="F166" s="230">
        <v>136062.39999999999</v>
      </c>
      <c r="G166" s="230">
        <v>131222.70000000001</v>
      </c>
    </row>
    <row r="167" spans="1:7" hidden="1">
      <c r="A167" s="226" t="s">
        <v>530</v>
      </c>
      <c r="B167" s="227">
        <v>7</v>
      </c>
      <c r="C167" s="227">
        <v>1</v>
      </c>
      <c r="D167" s="228" t="s">
        <v>531</v>
      </c>
      <c r="E167" s="229" t="s">
        <v>379</v>
      </c>
      <c r="F167" s="230">
        <v>134234.9</v>
      </c>
      <c r="G167" s="230">
        <v>128656.3</v>
      </c>
    </row>
    <row r="168" spans="1:7" ht="31.5" hidden="1">
      <c r="A168" s="226" t="s">
        <v>447</v>
      </c>
      <c r="B168" s="227">
        <v>7</v>
      </c>
      <c r="C168" s="227">
        <v>1</v>
      </c>
      <c r="D168" s="228" t="s">
        <v>532</v>
      </c>
      <c r="E168" s="229" t="s">
        <v>379</v>
      </c>
      <c r="F168" s="230">
        <v>23339.4</v>
      </c>
      <c r="G168" s="230">
        <v>23399.3</v>
      </c>
    </row>
    <row r="169" spans="1:7" hidden="1">
      <c r="A169" s="226" t="s">
        <v>392</v>
      </c>
      <c r="B169" s="227">
        <v>7</v>
      </c>
      <c r="C169" s="227">
        <v>1</v>
      </c>
      <c r="D169" s="228" t="s">
        <v>532</v>
      </c>
      <c r="E169" s="229" t="s">
        <v>393</v>
      </c>
      <c r="F169" s="230">
        <v>21686.1</v>
      </c>
      <c r="G169" s="230">
        <v>21746</v>
      </c>
    </row>
    <row r="170" spans="1:7" hidden="1">
      <c r="A170" s="226" t="s">
        <v>398</v>
      </c>
      <c r="B170" s="227">
        <v>7</v>
      </c>
      <c r="C170" s="227">
        <v>1</v>
      </c>
      <c r="D170" s="228" t="s">
        <v>532</v>
      </c>
      <c r="E170" s="229" t="s">
        <v>399</v>
      </c>
      <c r="F170" s="230">
        <v>1653.3</v>
      </c>
      <c r="G170" s="230">
        <v>1653.3</v>
      </c>
    </row>
    <row r="171" spans="1:7" ht="47.25" hidden="1">
      <c r="A171" s="226" t="s">
        <v>534</v>
      </c>
      <c r="B171" s="227">
        <v>7</v>
      </c>
      <c r="C171" s="227">
        <v>1</v>
      </c>
      <c r="D171" s="228" t="s">
        <v>535</v>
      </c>
      <c r="E171" s="229" t="s">
        <v>379</v>
      </c>
      <c r="F171" s="230">
        <v>110895.5</v>
      </c>
      <c r="G171" s="230">
        <v>105257</v>
      </c>
    </row>
    <row r="172" spans="1:7" ht="46.9" hidden="1" customHeight="1">
      <c r="A172" s="226" t="s">
        <v>387</v>
      </c>
      <c r="B172" s="227">
        <v>7</v>
      </c>
      <c r="C172" s="227">
        <v>1</v>
      </c>
      <c r="D172" s="228" t="s">
        <v>535</v>
      </c>
      <c r="E172" s="229" t="s">
        <v>230</v>
      </c>
      <c r="F172" s="230">
        <v>110183.5</v>
      </c>
      <c r="G172" s="230">
        <v>104545</v>
      </c>
    </row>
    <row r="173" spans="1:7" hidden="1">
      <c r="A173" s="226" t="s">
        <v>392</v>
      </c>
      <c r="B173" s="227">
        <v>7</v>
      </c>
      <c r="C173" s="227">
        <v>1</v>
      </c>
      <c r="D173" s="228" t="s">
        <v>535</v>
      </c>
      <c r="E173" s="229" t="s">
        <v>393</v>
      </c>
      <c r="F173" s="230">
        <v>712</v>
      </c>
      <c r="G173" s="230">
        <v>712</v>
      </c>
    </row>
    <row r="174" spans="1:7" ht="31.5" hidden="1">
      <c r="A174" s="226" t="s">
        <v>536</v>
      </c>
      <c r="B174" s="227">
        <v>7</v>
      </c>
      <c r="C174" s="227">
        <v>1</v>
      </c>
      <c r="D174" s="228" t="s">
        <v>537</v>
      </c>
      <c r="E174" s="229" t="s">
        <v>379</v>
      </c>
      <c r="F174" s="230">
        <v>1043</v>
      </c>
      <c r="G174" s="230">
        <v>1043</v>
      </c>
    </row>
    <row r="175" spans="1:7" ht="47.25" hidden="1">
      <c r="A175" s="226" t="s">
        <v>538</v>
      </c>
      <c r="B175" s="227">
        <v>7</v>
      </c>
      <c r="C175" s="227">
        <v>1</v>
      </c>
      <c r="D175" s="228" t="s">
        <v>539</v>
      </c>
      <c r="E175" s="229" t="s">
        <v>379</v>
      </c>
      <c r="F175" s="230">
        <v>1043</v>
      </c>
      <c r="G175" s="230">
        <v>1043</v>
      </c>
    </row>
    <row r="176" spans="1:7" ht="31.5" hidden="1">
      <c r="A176" s="226" t="s">
        <v>540</v>
      </c>
      <c r="B176" s="227">
        <v>7</v>
      </c>
      <c r="C176" s="227">
        <v>1</v>
      </c>
      <c r="D176" s="228" t="s">
        <v>541</v>
      </c>
      <c r="E176" s="229" t="s">
        <v>379</v>
      </c>
      <c r="F176" s="230">
        <v>1043</v>
      </c>
      <c r="G176" s="230">
        <v>1043</v>
      </c>
    </row>
    <row r="177" spans="1:7" hidden="1">
      <c r="A177" s="226" t="s">
        <v>392</v>
      </c>
      <c r="B177" s="227">
        <v>7</v>
      </c>
      <c r="C177" s="227">
        <v>1</v>
      </c>
      <c r="D177" s="228" t="s">
        <v>541</v>
      </c>
      <c r="E177" s="229" t="s">
        <v>393</v>
      </c>
      <c r="F177" s="230">
        <v>1043</v>
      </c>
      <c r="G177" s="230">
        <v>1043</v>
      </c>
    </row>
    <row r="178" spans="1:7" ht="47.25" hidden="1">
      <c r="A178" s="226" t="s">
        <v>402</v>
      </c>
      <c r="B178" s="227">
        <v>7</v>
      </c>
      <c r="C178" s="227">
        <v>1</v>
      </c>
      <c r="D178" s="228" t="s">
        <v>403</v>
      </c>
      <c r="E178" s="229" t="s">
        <v>379</v>
      </c>
      <c r="F178" s="230">
        <v>12</v>
      </c>
      <c r="G178" s="230">
        <v>48.4</v>
      </c>
    </row>
    <row r="179" spans="1:7" ht="63" hidden="1">
      <c r="A179" s="226" t="s">
        <v>404</v>
      </c>
      <c r="B179" s="227">
        <v>7</v>
      </c>
      <c r="C179" s="227">
        <v>1</v>
      </c>
      <c r="D179" s="228" t="s">
        <v>405</v>
      </c>
      <c r="E179" s="229" t="s">
        <v>379</v>
      </c>
      <c r="F179" s="230">
        <v>12</v>
      </c>
      <c r="G179" s="230">
        <v>48.4</v>
      </c>
    </row>
    <row r="180" spans="1:7" ht="47.25" hidden="1">
      <c r="A180" s="226" t="s">
        <v>542</v>
      </c>
      <c r="B180" s="227">
        <v>7</v>
      </c>
      <c r="C180" s="227">
        <v>1</v>
      </c>
      <c r="D180" s="228" t="s">
        <v>543</v>
      </c>
      <c r="E180" s="229" t="s">
        <v>379</v>
      </c>
      <c r="F180" s="230">
        <v>12</v>
      </c>
      <c r="G180" s="230">
        <v>48.4</v>
      </c>
    </row>
    <row r="181" spans="1:7" hidden="1">
      <c r="A181" s="226" t="s">
        <v>392</v>
      </c>
      <c r="B181" s="227">
        <v>7</v>
      </c>
      <c r="C181" s="227">
        <v>1</v>
      </c>
      <c r="D181" s="228" t="s">
        <v>543</v>
      </c>
      <c r="E181" s="229" t="s">
        <v>393</v>
      </c>
      <c r="F181" s="230">
        <v>12</v>
      </c>
      <c r="G181" s="230">
        <v>48.4</v>
      </c>
    </row>
    <row r="182" spans="1:7" ht="31.5" hidden="1">
      <c r="A182" s="226" t="s">
        <v>544</v>
      </c>
      <c r="B182" s="227">
        <v>7</v>
      </c>
      <c r="C182" s="227">
        <v>1</v>
      </c>
      <c r="D182" s="228" t="s">
        <v>545</v>
      </c>
      <c r="E182" s="229" t="s">
        <v>379</v>
      </c>
      <c r="F182" s="230">
        <v>752.5</v>
      </c>
      <c r="G182" s="230">
        <v>1455</v>
      </c>
    </row>
    <row r="183" spans="1:7" ht="31.5" hidden="1">
      <c r="A183" s="226" t="s">
        <v>546</v>
      </c>
      <c r="B183" s="227">
        <v>7</v>
      </c>
      <c r="C183" s="227">
        <v>1</v>
      </c>
      <c r="D183" s="228" t="s">
        <v>547</v>
      </c>
      <c r="E183" s="229" t="s">
        <v>379</v>
      </c>
      <c r="F183" s="230">
        <v>752.5</v>
      </c>
      <c r="G183" s="230">
        <v>1455</v>
      </c>
    </row>
    <row r="184" spans="1:7" ht="63" hidden="1">
      <c r="A184" s="226" t="s">
        <v>550</v>
      </c>
      <c r="B184" s="227">
        <v>7</v>
      </c>
      <c r="C184" s="227">
        <v>1</v>
      </c>
      <c r="D184" s="228" t="s">
        <v>551</v>
      </c>
      <c r="E184" s="229" t="s">
        <v>379</v>
      </c>
      <c r="F184" s="230">
        <v>752.5</v>
      </c>
      <c r="G184" s="230">
        <v>1455</v>
      </c>
    </row>
    <row r="185" spans="1:7" hidden="1">
      <c r="A185" s="226" t="s">
        <v>392</v>
      </c>
      <c r="B185" s="227">
        <v>7</v>
      </c>
      <c r="C185" s="227">
        <v>1</v>
      </c>
      <c r="D185" s="228" t="s">
        <v>551</v>
      </c>
      <c r="E185" s="229" t="s">
        <v>393</v>
      </c>
      <c r="F185" s="230">
        <v>752.5</v>
      </c>
      <c r="G185" s="230">
        <v>1455</v>
      </c>
    </row>
    <row r="186" spans="1:7" ht="31.5" hidden="1">
      <c r="A186" s="226" t="s">
        <v>552</v>
      </c>
      <c r="B186" s="227">
        <v>7</v>
      </c>
      <c r="C186" s="227">
        <v>1</v>
      </c>
      <c r="D186" s="228" t="s">
        <v>553</v>
      </c>
      <c r="E186" s="229" t="s">
        <v>379</v>
      </c>
      <c r="F186" s="230">
        <v>20</v>
      </c>
      <c r="G186" s="230">
        <v>20</v>
      </c>
    </row>
    <row r="187" spans="1:7" ht="47.25" hidden="1">
      <c r="A187" s="226" t="s">
        <v>554</v>
      </c>
      <c r="B187" s="227">
        <v>7</v>
      </c>
      <c r="C187" s="227">
        <v>1</v>
      </c>
      <c r="D187" s="228" t="s">
        <v>555</v>
      </c>
      <c r="E187" s="229" t="s">
        <v>379</v>
      </c>
      <c r="F187" s="230">
        <v>20</v>
      </c>
      <c r="G187" s="230">
        <v>20</v>
      </c>
    </row>
    <row r="188" spans="1:7" ht="47.25" hidden="1">
      <c r="A188" s="226" t="s">
        <v>556</v>
      </c>
      <c r="B188" s="227">
        <v>7</v>
      </c>
      <c r="C188" s="227">
        <v>1</v>
      </c>
      <c r="D188" s="228" t="s">
        <v>557</v>
      </c>
      <c r="E188" s="229" t="s">
        <v>379</v>
      </c>
      <c r="F188" s="230">
        <v>20</v>
      </c>
      <c r="G188" s="230">
        <v>20</v>
      </c>
    </row>
    <row r="189" spans="1:7" hidden="1">
      <c r="A189" s="226" t="s">
        <v>392</v>
      </c>
      <c r="B189" s="227">
        <v>7</v>
      </c>
      <c r="C189" s="227">
        <v>1</v>
      </c>
      <c r="D189" s="228" t="s">
        <v>557</v>
      </c>
      <c r="E189" s="229" t="s">
        <v>393</v>
      </c>
      <c r="F189" s="230">
        <v>20</v>
      </c>
      <c r="G189" s="230">
        <v>20</v>
      </c>
    </row>
    <row r="190" spans="1:7">
      <c r="A190" s="226" t="s">
        <v>558</v>
      </c>
      <c r="B190" s="227">
        <v>7</v>
      </c>
      <c r="C190" s="227">
        <v>2</v>
      </c>
      <c r="D190" s="228" t="s">
        <v>379</v>
      </c>
      <c r="E190" s="229" t="s">
        <v>379</v>
      </c>
      <c r="F190" s="230">
        <v>349981.7</v>
      </c>
      <c r="G190" s="230">
        <v>333642.59999999998</v>
      </c>
    </row>
    <row r="191" spans="1:7" hidden="1">
      <c r="A191" s="226" t="s">
        <v>559</v>
      </c>
      <c r="B191" s="227">
        <v>7</v>
      </c>
      <c r="C191" s="227">
        <v>2</v>
      </c>
      <c r="D191" s="228" t="s">
        <v>560</v>
      </c>
      <c r="E191" s="229" t="s">
        <v>379</v>
      </c>
      <c r="F191" s="230">
        <v>336896.7</v>
      </c>
      <c r="G191" s="230">
        <v>321048.3</v>
      </c>
    </row>
    <row r="192" spans="1:7" ht="31.5" hidden="1">
      <c r="A192" s="226" t="s">
        <v>447</v>
      </c>
      <c r="B192" s="227">
        <v>7</v>
      </c>
      <c r="C192" s="227">
        <v>2</v>
      </c>
      <c r="D192" s="228" t="s">
        <v>561</v>
      </c>
      <c r="E192" s="229" t="s">
        <v>379</v>
      </c>
      <c r="F192" s="230">
        <v>15348.1</v>
      </c>
      <c r="G192" s="230">
        <v>15428.7</v>
      </c>
    </row>
    <row r="193" spans="1:7" hidden="1">
      <c r="A193" s="226" t="s">
        <v>392</v>
      </c>
      <c r="B193" s="227">
        <v>7</v>
      </c>
      <c r="C193" s="227">
        <v>2</v>
      </c>
      <c r="D193" s="228" t="s">
        <v>561</v>
      </c>
      <c r="E193" s="229" t="s">
        <v>393</v>
      </c>
      <c r="F193" s="230">
        <v>13515.2</v>
      </c>
      <c r="G193" s="230">
        <v>13595.8</v>
      </c>
    </row>
    <row r="194" spans="1:7" hidden="1">
      <c r="A194" s="226" t="s">
        <v>562</v>
      </c>
      <c r="B194" s="227">
        <v>7</v>
      </c>
      <c r="C194" s="227">
        <v>2</v>
      </c>
      <c r="D194" s="228" t="s">
        <v>561</v>
      </c>
      <c r="E194" s="229" t="s">
        <v>563</v>
      </c>
      <c r="F194" s="230">
        <v>9</v>
      </c>
      <c r="G194" s="230">
        <v>9</v>
      </c>
    </row>
    <row r="195" spans="1:7" hidden="1">
      <c r="A195" s="226" t="s">
        <v>398</v>
      </c>
      <c r="B195" s="227">
        <v>7</v>
      </c>
      <c r="C195" s="227">
        <v>2</v>
      </c>
      <c r="D195" s="228" t="s">
        <v>561</v>
      </c>
      <c r="E195" s="229" t="s">
        <v>399</v>
      </c>
      <c r="F195" s="230">
        <v>1823.9</v>
      </c>
      <c r="G195" s="230">
        <v>1823.9</v>
      </c>
    </row>
    <row r="196" spans="1:7" ht="78.75" hidden="1">
      <c r="A196" s="226" t="s">
        <v>565</v>
      </c>
      <c r="B196" s="227">
        <v>7</v>
      </c>
      <c r="C196" s="227">
        <v>2</v>
      </c>
      <c r="D196" s="228" t="s">
        <v>566</v>
      </c>
      <c r="E196" s="229" t="s">
        <v>379</v>
      </c>
      <c r="F196" s="230">
        <v>321548.59999999998</v>
      </c>
      <c r="G196" s="230">
        <v>305619.59999999998</v>
      </c>
    </row>
    <row r="197" spans="1:7" ht="46.9" hidden="1" customHeight="1">
      <c r="A197" s="226" t="s">
        <v>387</v>
      </c>
      <c r="B197" s="227">
        <v>7</v>
      </c>
      <c r="C197" s="227">
        <v>2</v>
      </c>
      <c r="D197" s="228" t="s">
        <v>566</v>
      </c>
      <c r="E197" s="229" t="s">
        <v>230</v>
      </c>
      <c r="F197" s="230">
        <v>315637.09999999998</v>
      </c>
      <c r="G197" s="230">
        <v>299708.09999999998</v>
      </c>
    </row>
    <row r="198" spans="1:7" hidden="1">
      <c r="A198" s="226" t="s">
        <v>392</v>
      </c>
      <c r="B198" s="227">
        <v>7</v>
      </c>
      <c r="C198" s="227">
        <v>2</v>
      </c>
      <c r="D198" s="228" t="s">
        <v>566</v>
      </c>
      <c r="E198" s="229" t="s">
        <v>393</v>
      </c>
      <c r="F198" s="230">
        <v>5911.5</v>
      </c>
      <c r="G198" s="230">
        <v>5911.5</v>
      </c>
    </row>
    <row r="199" spans="1:7" ht="31.5" hidden="1">
      <c r="A199" s="226" t="s">
        <v>567</v>
      </c>
      <c r="B199" s="227">
        <v>7</v>
      </c>
      <c r="C199" s="227">
        <v>2</v>
      </c>
      <c r="D199" s="228" t="s">
        <v>568</v>
      </c>
      <c r="E199" s="229" t="s">
        <v>379</v>
      </c>
      <c r="F199" s="230">
        <v>100</v>
      </c>
      <c r="G199" s="230">
        <v>100</v>
      </c>
    </row>
    <row r="200" spans="1:7" ht="47.25" hidden="1">
      <c r="A200" s="226" t="s">
        <v>569</v>
      </c>
      <c r="B200" s="227">
        <v>7</v>
      </c>
      <c r="C200" s="227">
        <v>2</v>
      </c>
      <c r="D200" s="228" t="s">
        <v>570</v>
      </c>
      <c r="E200" s="229" t="s">
        <v>379</v>
      </c>
      <c r="F200" s="230">
        <v>100</v>
      </c>
      <c r="G200" s="230">
        <v>100</v>
      </c>
    </row>
    <row r="201" spans="1:7" ht="47.25" hidden="1">
      <c r="A201" s="226" t="s">
        <v>571</v>
      </c>
      <c r="B201" s="227">
        <v>7</v>
      </c>
      <c r="C201" s="227">
        <v>2</v>
      </c>
      <c r="D201" s="228" t="s">
        <v>572</v>
      </c>
      <c r="E201" s="229" t="s">
        <v>379</v>
      </c>
      <c r="F201" s="230">
        <v>100</v>
      </c>
      <c r="G201" s="230">
        <v>100</v>
      </c>
    </row>
    <row r="202" spans="1:7" hidden="1">
      <c r="A202" s="226" t="s">
        <v>392</v>
      </c>
      <c r="B202" s="227">
        <v>7</v>
      </c>
      <c r="C202" s="227">
        <v>2</v>
      </c>
      <c r="D202" s="228" t="s">
        <v>572</v>
      </c>
      <c r="E202" s="229" t="s">
        <v>393</v>
      </c>
      <c r="F202" s="230">
        <v>100</v>
      </c>
      <c r="G202" s="230">
        <v>100</v>
      </c>
    </row>
    <row r="203" spans="1:7" ht="31.5" hidden="1">
      <c r="A203" s="226" t="s">
        <v>573</v>
      </c>
      <c r="B203" s="227">
        <v>7</v>
      </c>
      <c r="C203" s="227">
        <v>2</v>
      </c>
      <c r="D203" s="228" t="s">
        <v>574</v>
      </c>
      <c r="E203" s="229" t="s">
        <v>379</v>
      </c>
      <c r="F203" s="230">
        <v>7500</v>
      </c>
      <c r="G203" s="230">
        <v>7801</v>
      </c>
    </row>
    <row r="204" spans="1:7" ht="47.25" hidden="1">
      <c r="A204" s="226" t="s">
        <v>575</v>
      </c>
      <c r="B204" s="227">
        <v>7</v>
      </c>
      <c r="C204" s="227">
        <v>2</v>
      </c>
      <c r="D204" s="228" t="s">
        <v>576</v>
      </c>
      <c r="E204" s="229" t="s">
        <v>379</v>
      </c>
      <c r="F204" s="230">
        <v>7500</v>
      </c>
      <c r="G204" s="230">
        <v>7801</v>
      </c>
    </row>
    <row r="205" spans="1:7" ht="78.75" hidden="1">
      <c r="A205" s="226" t="s">
        <v>577</v>
      </c>
      <c r="B205" s="227">
        <v>7</v>
      </c>
      <c r="C205" s="227">
        <v>2</v>
      </c>
      <c r="D205" s="228" t="s">
        <v>578</v>
      </c>
      <c r="E205" s="229" t="s">
        <v>379</v>
      </c>
      <c r="F205" s="230">
        <v>0</v>
      </c>
      <c r="G205" s="230">
        <v>471</v>
      </c>
    </row>
    <row r="206" spans="1:7" hidden="1">
      <c r="A206" s="226" t="s">
        <v>392</v>
      </c>
      <c r="B206" s="227">
        <v>7</v>
      </c>
      <c r="C206" s="227">
        <v>2</v>
      </c>
      <c r="D206" s="228" t="s">
        <v>578</v>
      </c>
      <c r="E206" s="229" t="s">
        <v>393</v>
      </c>
      <c r="F206" s="230">
        <v>0</v>
      </c>
      <c r="G206" s="230">
        <v>471</v>
      </c>
    </row>
    <row r="207" spans="1:7" ht="47.25" hidden="1">
      <c r="A207" s="226" t="s">
        <v>579</v>
      </c>
      <c r="B207" s="227">
        <v>7</v>
      </c>
      <c r="C207" s="227">
        <v>2</v>
      </c>
      <c r="D207" s="228" t="s">
        <v>580</v>
      </c>
      <c r="E207" s="229" t="s">
        <v>379</v>
      </c>
      <c r="F207" s="230">
        <v>7155</v>
      </c>
      <c r="G207" s="230">
        <v>6986</v>
      </c>
    </row>
    <row r="208" spans="1:7" hidden="1">
      <c r="A208" s="226" t="s">
        <v>392</v>
      </c>
      <c r="B208" s="227">
        <v>7</v>
      </c>
      <c r="C208" s="227">
        <v>2</v>
      </c>
      <c r="D208" s="228" t="s">
        <v>580</v>
      </c>
      <c r="E208" s="229" t="s">
        <v>393</v>
      </c>
      <c r="F208" s="230">
        <v>7155</v>
      </c>
      <c r="G208" s="230">
        <v>6986</v>
      </c>
    </row>
    <row r="209" spans="1:7" ht="47.25" hidden="1">
      <c r="A209" s="226" t="s">
        <v>581</v>
      </c>
      <c r="B209" s="227">
        <v>7</v>
      </c>
      <c r="C209" s="227">
        <v>2</v>
      </c>
      <c r="D209" s="228" t="s">
        <v>582</v>
      </c>
      <c r="E209" s="229" t="s">
        <v>379</v>
      </c>
      <c r="F209" s="230">
        <v>345</v>
      </c>
      <c r="G209" s="230">
        <v>344</v>
      </c>
    </row>
    <row r="210" spans="1:7" hidden="1">
      <c r="A210" s="226" t="s">
        <v>392</v>
      </c>
      <c r="B210" s="227">
        <v>7</v>
      </c>
      <c r="C210" s="227">
        <v>2</v>
      </c>
      <c r="D210" s="228" t="s">
        <v>582</v>
      </c>
      <c r="E210" s="229" t="s">
        <v>393</v>
      </c>
      <c r="F210" s="230">
        <v>345</v>
      </c>
      <c r="G210" s="230">
        <v>344</v>
      </c>
    </row>
    <row r="211" spans="1:7" ht="31.5" hidden="1">
      <c r="A211" s="226" t="s">
        <v>536</v>
      </c>
      <c r="B211" s="227">
        <v>7</v>
      </c>
      <c r="C211" s="227">
        <v>2</v>
      </c>
      <c r="D211" s="228" t="s">
        <v>537</v>
      </c>
      <c r="E211" s="229" t="s">
        <v>379</v>
      </c>
      <c r="F211" s="230">
        <v>1077</v>
      </c>
      <c r="G211" s="230">
        <v>1077</v>
      </c>
    </row>
    <row r="212" spans="1:7" ht="47.25" hidden="1">
      <c r="A212" s="226" t="s">
        <v>538</v>
      </c>
      <c r="B212" s="227">
        <v>7</v>
      </c>
      <c r="C212" s="227">
        <v>2</v>
      </c>
      <c r="D212" s="228" t="s">
        <v>539</v>
      </c>
      <c r="E212" s="229" t="s">
        <v>379</v>
      </c>
      <c r="F212" s="230">
        <v>1077</v>
      </c>
      <c r="G212" s="230">
        <v>1077</v>
      </c>
    </row>
    <row r="213" spans="1:7" ht="31.5" hidden="1">
      <c r="A213" s="226" t="s">
        <v>540</v>
      </c>
      <c r="B213" s="227">
        <v>7</v>
      </c>
      <c r="C213" s="227">
        <v>2</v>
      </c>
      <c r="D213" s="228" t="s">
        <v>541</v>
      </c>
      <c r="E213" s="229" t="s">
        <v>379</v>
      </c>
      <c r="F213" s="230">
        <v>1077</v>
      </c>
      <c r="G213" s="230">
        <v>1077</v>
      </c>
    </row>
    <row r="214" spans="1:7" hidden="1">
      <c r="A214" s="226" t="s">
        <v>392</v>
      </c>
      <c r="B214" s="227">
        <v>7</v>
      </c>
      <c r="C214" s="227">
        <v>2</v>
      </c>
      <c r="D214" s="228" t="s">
        <v>541</v>
      </c>
      <c r="E214" s="229" t="s">
        <v>393</v>
      </c>
      <c r="F214" s="230">
        <v>1077</v>
      </c>
      <c r="G214" s="230">
        <v>1077</v>
      </c>
    </row>
    <row r="215" spans="1:7" ht="47.25" hidden="1">
      <c r="A215" s="226" t="s">
        <v>402</v>
      </c>
      <c r="B215" s="227">
        <v>7</v>
      </c>
      <c r="C215" s="227">
        <v>2</v>
      </c>
      <c r="D215" s="228" t="s">
        <v>403</v>
      </c>
      <c r="E215" s="229" t="s">
        <v>379</v>
      </c>
      <c r="F215" s="230">
        <v>27</v>
      </c>
      <c r="G215" s="230">
        <v>87.8</v>
      </c>
    </row>
    <row r="216" spans="1:7" ht="63" hidden="1">
      <c r="A216" s="226" t="s">
        <v>404</v>
      </c>
      <c r="B216" s="227">
        <v>7</v>
      </c>
      <c r="C216" s="227">
        <v>2</v>
      </c>
      <c r="D216" s="228" t="s">
        <v>405</v>
      </c>
      <c r="E216" s="229" t="s">
        <v>379</v>
      </c>
      <c r="F216" s="230">
        <v>27</v>
      </c>
      <c r="G216" s="230">
        <v>87.8</v>
      </c>
    </row>
    <row r="217" spans="1:7" ht="47.25" hidden="1">
      <c r="A217" s="226" t="s">
        <v>542</v>
      </c>
      <c r="B217" s="227">
        <v>7</v>
      </c>
      <c r="C217" s="227">
        <v>2</v>
      </c>
      <c r="D217" s="228" t="s">
        <v>543</v>
      </c>
      <c r="E217" s="229" t="s">
        <v>379</v>
      </c>
      <c r="F217" s="230">
        <v>27</v>
      </c>
      <c r="G217" s="230">
        <v>87.8</v>
      </c>
    </row>
    <row r="218" spans="1:7" hidden="1">
      <c r="A218" s="226" t="s">
        <v>392</v>
      </c>
      <c r="B218" s="227">
        <v>7</v>
      </c>
      <c r="C218" s="227">
        <v>2</v>
      </c>
      <c r="D218" s="228" t="s">
        <v>543</v>
      </c>
      <c r="E218" s="229" t="s">
        <v>393</v>
      </c>
      <c r="F218" s="230">
        <v>27</v>
      </c>
      <c r="G218" s="230">
        <v>87.8</v>
      </c>
    </row>
    <row r="219" spans="1:7" ht="31.5" hidden="1">
      <c r="A219" s="226" t="s">
        <v>583</v>
      </c>
      <c r="B219" s="227">
        <v>7</v>
      </c>
      <c r="C219" s="227">
        <v>2</v>
      </c>
      <c r="D219" s="228" t="s">
        <v>584</v>
      </c>
      <c r="E219" s="229" t="s">
        <v>379</v>
      </c>
      <c r="F219" s="230">
        <v>1703.5</v>
      </c>
      <c r="G219" s="230">
        <v>1553.5</v>
      </c>
    </row>
    <row r="220" spans="1:7" ht="47.25" hidden="1">
      <c r="A220" s="226" t="s">
        <v>585</v>
      </c>
      <c r="B220" s="227">
        <v>7</v>
      </c>
      <c r="C220" s="227">
        <v>2</v>
      </c>
      <c r="D220" s="228" t="s">
        <v>586</v>
      </c>
      <c r="E220" s="229" t="s">
        <v>379</v>
      </c>
      <c r="F220" s="230">
        <v>1703.5</v>
      </c>
      <c r="G220" s="230">
        <v>1553.5</v>
      </c>
    </row>
    <row r="221" spans="1:7" ht="63" hidden="1">
      <c r="A221" s="226" t="s">
        <v>587</v>
      </c>
      <c r="B221" s="227">
        <v>7</v>
      </c>
      <c r="C221" s="227">
        <v>2</v>
      </c>
      <c r="D221" s="228" t="s">
        <v>588</v>
      </c>
      <c r="E221" s="229" t="s">
        <v>379</v>
      </c>
      <c r="F221" s="230">
        <v>1116.5</v>
      </c>
      <c r="G221" s="230">
        <v>966.5</v>
      </c>
    </row>
    <row r="222" spans="1:7" hidden="1">
      <c r="A222" s="226" t="s">
        <v>392</v>
      </c>
      <c r="B222" s="227">
        <v>7</v>
      </c>
      <c r="C222" s="227">
        <v>2</v>
      </c>
      <c r="D222" s="228" t="s">
        <v>588</v>
      </c>
      <c r="E222" s="229" t="s">
        <v>393</v>
      </c>
      <c r="F222" s="230">
        <v>1116.5</v>
      </c>
      <c r="G222" s="230">
        <v>966.5</v>
      </c>
    </row>
    <row r="223" spans="1:7" ht="31.5" hidden="1">
      <c r="A223" s="226" t="s">
        <v>589</v>
      </c>
      <c r="B223" s="227">
        <v>7</v>
      </c>
      <c r="C223" s="227">
        <v>2</v>
      </c>
      <c r="D223" s="228" t="s">
        <v>590</v>
      </c>
      <c r="E223" s="229" t="s">
        <v>379</v>
      </c>
      <c r="F223" s="230">
        <v>587</v>
      </c>
      <c r="G223" s="230">
        <v>587</v>
      </c>
    </row>
    <row r="224" spans="1:7" hidden="1">
      <c r="A224" s="226" t="s">
        <v>392</v>
      </c>
      <c r="B224" s="227">
        <v>7</v>
      </c>
      <c r="C224" s="227">
        <v>2</v>
      </c>
      <c r="D224" s="228" t="s">
        <v>590</v>
      </c>
      <c r="E224" s="229" t="s">
        <v>393</v>
      </c>
      <c r="F224" s="230">
        <v>587</v>
      </c>
      <c r="G224" s="230">
        <v>587</v>
      </c>
    </row>
    <row r="225" spans="1:7" ht="31.5" hidden="1">
      <c r="A225" s="226" t="s">
        <v>544</v>
      </c>
      <c r="B225" s="227">
        <v>7</v>
      </c>
      <c r="C225" s="227">
        <v>2</v>
      </c>
      <c r="D225" s="228" t="s">
        <v>545</v>
      </c>
      <c r="E225" s="229" t="s">
        <v>379</v>
      </c>
      <c r="F225" s="230">
        <v>2647.5</v>
      </c>
      <c r="G225" s="230">
        <v>1945</v>
      </c>
    </row>
    <row r="226" spans="1:7" ht="31.5" hidden="1">
      <c r="A226" s="226" t="s">
        <v>546</v>
      </c>
      <c r="B226" s="227">
        <v>7</v>
      </c>
      <c r="C226" s="227">
        <v>2</v>
      </c>
      <c r="D226" s="228" t="s">
        <v>547</v>
      </c>
      <c r="E226" s="229" t="s">
        <v>379</v>
      </c>
      <c r="F226" s="230">
        <v>2647.5</v>
      </c>
      <c r="G226" s="230">
        <v>1945</v>
      </c>
    </row>
    <row r="227" spans="1:7" ht="47.25" hidden="1">
      <c r="A227" s="226" t="s">
        <v>548</v>
      </c>
      <c r="B227" s="227">
        <v>7</v>
      </c>
      <c r="C227" s="227">
        <v>2</v>
      </c>
      <c r="D227" s="228" t="s">
        <v>549</v>
      </c>
      <c r="E227" s="229" t="s">
        <v>379</v>
      </c>
      <c r="F227" s="230">
        <v>770</v>
      </c>
      <c r="G227" s="230">
        <v>490</v>
      </c>
    </row>
    <row r="228" spans="1:7" hidden="1">
      <c r="A228" s="226" t="s">
        <v>392</v>
      </c>
      <c r="B228" s="227">
        <v>7</v>
      </c>
      <c r="C228" s="227">
        <v>2</v>
      </c>
      <c r="D228" s="228" t="s">
        <v>549</v>
      </c>
      <c r="E228" s="229" t="s">
        <v>393</v>
      </c>
      <c r="F228" s="230">
        <v>770</v>
      </c>
      <c r="G228" s="230">
        <v>490</v>
      </c>
    </row>
    <row r="229" spans="1:7" ht="63" hidden="1">
      <c r="A229" s="226" t="s">
        <v>550</v>
      </c>
      <c r="B229" s="227">
        <v>7</v>
      </c>
      <c r="C229" s="227">
        <v>2</v>
      </c>
      <c r="D229" s="228" t="s">
        <v>551</v>
      </c>
      <c r="E229" s="229" t="s">
        <v>379</v>
      </c>
      <c r="F229" s="230">
        <v>752.5</v>
      </c>
      <c r="G229" s="230">
        <v>1455</v>
      </c>
    </row>
    <row r="230" spans="1:7" hidden="1">
      <c r="A230" s="226" t="s">
        <v>392</v>
      </c>
      <c r="B230" s="227">
        <v>7</v>
      </c>
      <c r="C230" s="227">
        <v>2</v>
      </c>
      <c r="D230" s="228" t="s">
        <v>551</v>
      </c>
      <c r="E230" s="229" t="s">
        <v>393</v>
      </c>
      <c r="F230" s="230">
        <v>752.5</v>
      </c>
      <c r="G230" s="230">
        <v>1455</v>
      </c>
    </row>
    <row r="231" spans="1:7" hidden="1">
      <c r="A231" s="226" t="s">
        <v>780</v>
      </c>
      <c r="B231" s="227">
        <v>7</v>
      </c>
      <c r="C231" s="227">
        <v>2</v>
      </c>
      <c r="D231" s="228" t="s">
        <v>781</v>
      </c>
      <c r="E231" s="229" t="s">
        <v>379</v>
      </c>
      <c r="F231" s="230">
        <v>1125</v>
      </c>
      <c r="G231" s="230">
        <v>0</v>
      </c>
    </row>
    <row r="232" spans="1:7" ht="31.5" hidden="1">
      <c r="A232" s="226" t="s">
        <v>526</v>
      </c>
      <c r="B232" s="227">
        <v>7</v>
      </c>
      <c r="C232" s="227">
        <v>2</v>
      </c>
      <c r="D232" s="228" t="s">
        <v>781</v>
      </c>
      <c r="E232" s="229" t="s">
        <v>527</v>
      </c>
      <c r="F232" s="230">
        <v>1125</v>
      </c>
      <c r="G232" s="230">
        <v>0</v>
      </c>
    </row>
    <row r="233" spans="1:7" ht="31.5" hidden="1">
      <c r="A233" s="226" t="s">
        <v>552</v>
      </c>
      <c r="B233" s="227">
        <v>7</v>
      </c>
      <c r="C233" s="227">
        <v>2</v>
      </c>
      <c r="D233" s="228" t="s">
        <v>553</v>
      </c>
      <c r="E233" s="229" t="s">
        <v>379</v>
      </c>
      <c r="F233" s="230">
        <v>15</v>
      </c>
      <c r="G233" s="230">
        <v>15</v>
      </c>
    </row>
    <row r="234" spans="1:7" ht="47.25" hidden="1">
      <c r="A234" s="226" t="s">
        <v>554</v>
      </c>
      <c r="B234" s="227">
        <v>7</v>
      </c>
      <c r="C234" s="227">
        <v>2</v>
      </c>
      <c r="D234" s="228" t="s">
        <v>555</v>
      </c>
      <c r="E234" s="229" t="s">
        <v>379</v>
      </c>
      <c r="F234" s="230">
        <v>15</v>
      </c>
      <c r="G234" s="230">
        <v>15</v>
      </c>
    </row>
    <row r="235" spans="1:7" ht="78.75" hidden="1">
      <c r="A235" s="226" t="s">
        <v>591</v>
      </c>
      <c r="B235" s="227">
        <v>7</v>
      </c>
      <c r="C235" s="227">
        <v>2</v>
      </c>
      <c r="D235" s="228" t="s">
        <v>592</v>
      </c>
      <c r="E235" s="229" t="s">
        <v>379</v>
      </c>
      <c r="F235" s="230">
        <v>15</v>
      </c>
      <c r="G235" s="230">
        <v>15</v>
      </c>
    </row>
    <row r="236" spans="1:7" hidden="1">
      <c r="A236" s="226" t="s">
        <v>392</v>
      </c>
      <c r="B236" s="227">
        <v>7</v>
      </c>
      <c r="C236" s="227">
        <v>2</v>
      </c>
      <c r="D236" s="228" t="s">
        <v>592</v>
      </c>
      <c r="E236" s="229" t="s">
        <v>393</v>
      </c>
      <c r="F236" s="230">
        <v>15</v>
      </c>
      <c r="G236" s="230">
        <v>15</v>
      </c>
    </row>
    <row r="237" spans="1:7" ht="31.5" hidden="1">
      <c r="A237" s="226" t="s">
        <v>593</v>
      </c>
      <c r="B237" s="227">
        <v>7</v>
      </c>
      <c r="C237" s="227">
        <v>2</v>
      </c>
      <c r="D237" s="228" t="s">
        <v>594</v>
      </c>
      <c r="E237" s="229" t="s">
        <v>379</v>
      </c>
      <c r="F237" s="230">
        <v>15</v>
      </c>
      <c r="G237" s="230">
        <v>15</v>
      </c>
    </row>
    <row r="238" spans="1:7" ht="31.5" hidden="1">
      <c r="A238" s="226" t="s">
        <v>595</v>
      </c>
      <c r="B238" s="227">
        <v>7</v>
      </c>
      <c r="C238" s="227">
        <v>2</v>
      </c>
      <c r="D238" s="228" t="s">
        <v>596</v>
      </c>
      <c r="E238" s="229" t="s">
        <v>379</v>
      </c>
      <c r="F238" s="230">
        <v>15</v>
      </c>
      <c r="G238" s="230">
        <v>15</v>
      </c>
    </row>
    <row r="239" spans="1:7" ht="31.5" hidden="1">
      <c r="A239" s="226" t="s">
        <v>597</v>
      </c>
      <c r="B239" s="227">
        <v>7</v>
      </c>
      <c r="C239" s="227">
        <v>2</v>
      </c>
      <c r="D239" s="228" t="s">
        <v>598</v>
      </c>
      <c r="E239" s="229" t="s">
        <v>379</v>
      </c>
      <c r="F239" s="230">
        <v>15</v>
      </c>
      <c r="G239" s="230">
        <v>15</v>
      </c>
    </row>
    <row r="240" spans="1:7" hidden="1">
      <c r="A240" s="226" t="s">
        <v>392</v>
      </c>
      <c r="B240" s="227">
        <v>7</v>
      </c>
      <c r="C240" s="227">
        <v>2</v>
      </c>
      <c r="D240" s="228" t="s">
        <v>598</v>
      </c>
      <c r="E240" s="229" t="s">
        <v>393</v>
      </c>
      <c r="F240" s="230">
        <v>15</v>
      </c>
      <c r="G240" s="230">
        <v>15</v>
      </c>
    </row>
    <row r="241" spans="1:7">
      <c r="A241" s="226" t="s">
        <v>599</v>
      </c>
      <c r="B241" s="227">
        <v>7</v>
      </c>
      <c r="C241" s="227">
        <v>3</v>
      </c>
      <c r="D241" s="228" t="s">
        <v>379</v>
      </c>
      <c r="E241" s="229" t="s">
        <v>379</v>
      </c>
      <c r="F241" s="230">
        <v>18674.7</v>
      </c>
      <c r="G241" s="230">
        <v>17684.900000000001</v>
      </c>
    </row>
    <row r="242" spans="1:7" hidden="1">
      <c r="A242" s="226" t="s">
        <v>600</v>
      </c>
      <c r="B242" s="227">
        <v>7</v>
      </c>
      <c r="C242" s="227">
        <v>3</v>
      </c>
      <c r="D242" s="228" t="s">
        <v>601</v>
      </c>
      <c r="E242" s="229" t="s">
        <v>379</v>
      </c>
      <c r="F242" s="230">
        <v>18506.5</v>
      </c>
      <c r="G242" s="230">
        <v>17567.5</v>
      </c>
    </row>
    <row r="243" spans="1:7" ht="31.5" hidden="1">
      <c r="A243" s="226" t="s">
        <v>447</v>
      </c>
      <c r="B243" s="227">
        <v>7</v>
      </c>
      <c r="C243" s="227">
        <v>3</v>
      </c>
      <c r="D243" s="228" t="s">
        <v>602</v>
      </c>
      <c r="E243" s="229" t="s">
        <v>379</v>
      </c>
      <c r="F243" s="230">
        <v>11848.9</v>
      </c>
      <c r="G243" s="230">
        <v>10909.9</v>
      </c>
    </row>
    <row r="244" spans="1:7" ht="46.9" hidden="1" customHeight="1">
      <c r="A244" s="226" t="s">
        <v>387</v>
      </c>
      <c r="B244" s="227">
        <v>7</v>
      </c>
      <c r="C244" s="227">
        <v>3</v>
      </c>
      <c r="D244" s="228" t="s">
        <v>602</v>
      </c>
      <c r="E244" s="229" t="s">
        <v>230</v>
      </c>
      <c r="F244" s="230">
        <v>10410.200000000001</v>
      </c>
      <c r="G244" s="230">
        <v>9475.7999999999993</v>
      </c>
    </row>
    <row r="245" spans="1:7" hidden="1">
      <c r="A245" s="226" t="s">
        <v>392</v>
      </c>
      <c r="B245" s="227">
        <v>7</v>
      </c>
      <c r="C245" s="227">
        <v>3</v>
      </c>
      <c r="D245" s="228" t="s">
        <v>602</v>
      </c>
      <c r="E245" s="229" t="s">
        <v>393</v>
      </c>
      <c r="F245" s="230">
        <v>1227.7</v>
      </c>
      <c r="G245" s="230">
        <v>1223.0999999999999</v>
      </c>
    </row>
    <row r="246" spans="1:7" hidden="1">
      <c r="A246" s="226" t="s">
        <v>398</v>
      </c>
      <c r="B246" s="227">
        <v>7</v>
      </c>
      <c r="C246" s="227">
        <v>3</v>
      </c>
      <c r="D246" s="228" t="s">
        <v>602</v>
      </c>
      <c r="E246" s="229" t="s">
        <v>399</v>
      </c>
      <c r="F246" s="230">
        <v>211</v>
      </c>
      <c r="G246" s="230">
        <v>211</v>
      </c>
    </row>
    <row r="247" spans="1:7" ht="31.5" hidden="1">
      <c r="A247" s="226" t="s">
        <v>400</v>
      </c>
      <c r="B247" s="227">
        <v>7</v>
      </c>
      <c r="C247" s="227">
        <v>3</v>
      </c>
      <c r="D247" s="228" t="s">
        <v>603</v>
      </c>
      <c r="E247" s="229" t="s">
        <v>379</v>
      </c>
      <c r="F247" s="230">
        <v>6657.6</v>
      </c>
      <c r="G247" s="230">
        <v>6657.6</v>
      </c>
    </row>
    <row r="248" spans="1:7" ht="46.9" hidden="1" customHeight="1">
      <c r="A248" s="226" t="s">
        <v>387</v>
      </c>
      <c r="B248" s="227">
        <v>7</v>
      </c>
      <c r="C248" s="227">
        <v>3</v>
      </c>
      <c r="D248" s="228" t="s">
        <v>603</v>
      </c>
      <c r="E248" s="229" t="s">
        <v>230</v>
      </c>
      <c r="F248" s="230">
        <v>6657.6</v>
      </c>
      <c r="G248" s="230">
        <v>6657.6</v>
      </c>
    </row>
    <row r="249" spans="1:7" ht="31.5" hidden="1">
      <c r="A249" s="226" t="s">
        <v>536</v>
      </c>
      <c r="B249" s="227">
        <v>7</v>
      </c>
      <c r="C249" s="227">
        <v>3</v>
      </c>
      <c r="D249" s="228" t="s">
        <v>537</v>
      </c>
      <c r="E249" s="229" t="s">
        <v>379</v>
      </c>
      <c r="F249" s="230">
        <v>80</v>
      </c>
      <c r="G249" s="230">
        <v>80</v>
      </c>
    </row>
    <row r="250" spans="1:7" ht="47.25" hidden="1">
      <c r="A250" s="226" t="s">
        <v>538</v>
      </c>
      <c r="B250" s="227">
        <v>7</v>
      </c>
      <c r="C250" s="227">
        <v>3</v>
      </c>
      <c r="D250" s="228" t="s">
        <v>539</v>
      </c>
      <c r="E250" s="229" t="s">
        <v>379</v>
      </c>
      <c r="F250" s="230">
        <v>80</v>
      </c>
      <c r="G250" s="230">
        <v>80</v>
      </c>
    </row>
    <row r="251" spans="1:7" ht="31.5" hidden="1">
      <c r="A251" s="226" t="s">
        <v>540</v>
      </c>
      <c r="B251" s="227">
        <v>7</v>
      </c>
      <c r="C251" s="227">
        <v>3</v>
      </c>
      <c r="D251" s="228" t="s">
        <v>541</v>
      </c>
      <c r="E251" s="229" t="s">
        <v>379</v>
      </c>
      <c r="F251" s="230">
        <v>80</v>
      </c>
      <c r="G251" s="230">
        <v>80</v>
      </c>
    </row>
    <row r="252" spans="1:7" hidden="1">
      <c r="A252" s="226" t="s">
        <v>392</v>
      </c>
      <c r="B252" s="227">
        <v>7</v>
      </c>
      <c r="C252" s="227">
        <v>3</v>
      </c>
      <c r="D252" s="228" t="s">
        <v>541</v>
      </c>
      <c r="E252" s="229" t="s">
        <v>393</v>
      </c>
      <c r="F252" s="230">
        <v>80</v>
      </c>
      <c r="G252" s="230">
        <v>80</v>
      </c>
    </row>
    <row r="253" spans="1:7" ht="47.25" hidden="1">
      <c r="A253" s="226" t="s">
        <v>402</v>
      </c>
      <c r="B253" s="227">
        <v>7</v>
      </c>
      <c r="C253" s="227">
        <v>3</v>
      </c>
      <c r="D253" s="228" t="s">
        <v>403</v>
      </c>
      <c r="E253" s="229" t="s">
        <v>379</v>
      </c>
      <c r="F253" s="230">
        <v>73.8</v>
      </c>
      <c r="G253" s="230">
        <v>23</v>
      </c>
    </row>
    <row r="254" spans="1:7" ht="63" hidden="1">
      <c r="A254" s="226" t="s">
        <v>404</v>
      </c>
      <c r="B254" s="227">
        <v>7</v>
      </c>
      <c r="C254" s="227">
        <v>3</v>
      </c>
      <c r="D254" s="228" t="s">
        <v>405</v>
      </c>
      <c r="E254" s="229" t="s">
        <v>379</v>
      </c>
      <c r="F254" s="230">
        <v>73.8</v>
      </c>
      <c r="G254" s="230">
        <v>23</v>
      </c>
    </row>
    <row r="255" spans="1:7" ht="47.25" hidden="1">
      <c r="A255" s="226" t="s">
        <v>542</v>
      </c>
      <c r="B255" s="227">
        <v>7</v>
      </c>
      <c r="C255" s="227">
        <v>3</v>
      </c>
      <c r="D255" s="228" t="s">
        <v>543</v>
      </c>
      <c r="E255" s="229" t="s">
        <v>379</v>
      </c>
      <c r="F255" s="230">
        <v>73.8</v>
      </c>
      <c r="G255" s="230">
        <v>23</v>
      </c>
    </row>
    <row r="256" spans="1:7" hidden="1">
      <c r="A256" s="226" t="s">
        <v>392</v>
      </c>
      <c r="B256" s="227">
        <v>7</v>
      </c>
      <c r="C256" s="227">
        <v>3</v>
      </c>
      <c r="D256" s="228" t="s">
        <v>543</v>
      </c>
      <c r="E256" s="229" t="s">
        <v>393</v>
      </c>
      <c r="F256" s="230">
        <v>73.8</v>
      </c>
      <c r="G256" s="230">
        <v>23</v>
      </c>
    </row>
    <row r="257" spans="1:7" ht="31.5" hidden="1">
      <c r="A257" s="226" t="s">
        <v>604</v>
      </c>
      <c r="B257" s="227">
        <v>7</v>
      </c>
      <c r="C257" s="227">
        <v>3</v>
      </c>
      <c r="D257" s="228" t="s">
        <v>605</v>
      </c>
      <c r="E257" s="229" t="s">
        <v>379</v>
      </c>
      <c r="F257" s="230">
        <v>14.4</v>
      </c>
      <c r="G257" s="230">
        <v>14.4</v>
      </c>
    </row>
    <row r="258" spans="1:7" ht="31.5" hidden="1">
      <c r="A258" s="226" t="s">
        <v>606</v>
      </c>
      <c r="B258" s="227">
        <v>7</v>
      </c>
      <c r="C258" s="227">
        <v>3</v>
      </c>
      <c r="D258" s="228" t="s">
        <v>607</v>
      </c>
      <c r="E258" s="229" t="s">
        <v>379</v>
      </c>
      <c r="F258" s="230">
        <v>14.4</v>
      </c>
      <c r="G258" s="230">
        <v>14.4</v>
      </c>
    </row>
    <row r="259" spans="1:7" ht="31.5" hidden="1">
      <c r="A259" s="226" t="s">
        <v>608</v>
      </c>
      <c r="B259" s="227">
        <v>7</v>
      </c>
      <c r="C259" s="227">
        <v>3</v>
      </c>
      <c r="D259" s="228" t="s">
        <v>609</v>
      </c>
      <c r="E259" s="229" t="s">
        <v>379</v>
      </c>
      <c r="F259" s="230">
        <v>14.4</v>
      </c>
      <c r="G259" s="230">
        <v>14.4</v>
      </c>
    </row>
    <row r="260" spans="1:7" hidden="1">
      <c r="A260" s="226" t="s">
        <v>562</v>
      </c>
      <c r="B260" s="227">
        <v>7</v>
      </c>
      <c r="C260" s="227">
        <v>3</v>
      </c>
      <c r="D260" s="228" t="s">
        <v>609</v>
      </c>
      <c r="E260" s="229" t="s">
        <v>563</v>
      </c>
      <c r="F260" s="230">
        <v>14.4</v>
      </c>
      <c r="G260" s="230">
        <v>14.4</v>
      </c>
    </row>
    <row r="261" spans="1:7">
      <c r="A261" s="226" t="s">
        <v>610</v>
      </c>
      <c r="B261" s="227">
        <v>7</v>
      </c>
      <c r="C261" s="227">
        <v>5</v>
      </c>
      <c r="D261" s="228" t="s">
        <v>379</v>
      </c>
      <c r="E261" s="229" t="s">
        <v>379</v>
      </c>
      <c r="F261" s="230">
        <v>165.5</v>
      </c>
      <c r="G261" s="230">
        <v>165</v>
      </c>
    </row>
    <row r="262" spans="1:7" hidden="1">
      <c r="A262" s="226" t="s">
        <v>611</v>
      </c>
      <c r="B262" s="227">
        <v>7</v>
      </c>
      <c r="C262" s="227">
        <v>5</v>
      </c>
      <c r="D262" s="228" t="s">
        <v>612</v>
      </c>
      <c r="E262" s="229" t="s">
        <v>379</v>
      </c>
      <c r="F262" s="230">
        <v>80</v>
      </c>
      <c r="G262" s="230">
        <v>75.5</v>
      </c>
    </row>
    <row r="263" spans="1:7" hidden="1">
      <c r="A263" s="226" t="s">
        <v>613</v>
      </c>
      <c r="B263" s="227">
        <v>7</v>
      </c>
      <c r="C263" s="227">
        <v>5</v>
      </c>
      <c r="D263" s="228" t="s">
        <v>614</v>
      </c>
      <c r="E263" s="229" t="s">
        <v>379</v>
      </c>
      <c r="F263" s="230">
        <v>80</v>
      </c>
      <c r="G263" s="230">
        <v>75.5</v>
      </c>
    </row>
    <row r="264" spans="1:7" hidden="1">
      <c r="A264" s="226" t="s">
        <v>392</v>
      </c>
      <c r="B264" s="227">
        <v>7</v>
      </c>
      <c r="C264" s="227">
        <v>5</v>
      </c>
      <c r="D264" s="228" t="s">
        <v>614</v>
      </c>
      <c r="E264" s="229" t="s">
        <v>393</v>
      </c>
      <c r="F264" s="230">
        <v>80</v>
      </c>
      <c r="G264" s="230">
        <v>75.5</v>
      </c>
    </row>
    <row r="265" spans="1:7" ht="31.5" hidden="1">
      <c r="A265" s="226" t="s">
        <v>412</v>
      </c>
      <c r="B265" s="227">
        <v>7</v>
      </c>
      <c r="C265" s="227">
        <v>5</v>
      </c>
      <c r="D265" s="228" t="s">
        <v>413</v>
      </c>
      <c r="E265" s="229" t="s">
        <v>379</v>
      </c>
      <c r="F265" s="230">
        <v>42</v>
      </c>
      <c r="G265" s="230">
        <v>46</v>
      </c>
    </row>
    <row r="266" spans="1:7" hidden="1">
      <c r="A266" s="226" t="s">
        <v>414</v>
      </c>
      <c r="B266" s="227">
        <v>7</v>
      </c>
      <c r="C266" s="227">
        <v>5</v>
      </c>
      <c r="D266" s="228" t="s">
        <v>415</v>
      </c>
      <c r="E266" s="229" t="s">
        <v>379</v>
      </c>
      <c r="F266" s="230">
        <v>42</v>
      </c>
      <c r="G266" s="230">
        <v>46</v>
      </c>
    </row>
    <row r="267" spans="1:7" hidden="1">
      <c r="A267" s="226" t="s">
        <v>615</v>
      </c>
      <c r="B267" s="227">
        <v>7</v>
      </c>
      <c r="C267" s="227">
        <v>5</v>
      </c>
      <c r="D267" s="228" t="s">
        <v>616</v>
      </c>
      <c r="E267" s="229" t="s">
        <v>379</v>
      </c>
      <c r="F267" s="230">
        <v>42</v>
      </c>
      <c r="G267" s="230">
        <v>46</v>
      </c>
    </row>
    <row r="268" spans="1:7" hidden="1">
      <c r="A268" s="226" t="s">
        <v>392</v>
      </c>
      <c r="B268" s="227">
        <v>7</v>
      </c>
      <c r="C268" s="227">
        <v>5</v>
      </c>
      <c r="D268" s="228" t="s">
        <v>616</v>
      </c>
      <c r="E268" s="229" t="s">
        <v>393</v>
      </c>
      <c r="F268" s="230">
        <v>42</v>
      </c>
      <c r="G268" s="230">
        <v>46</v>
      </c>
    </row>
    <row r="269" spans="1:7" ht="31.5" hidden="1">
      <c r="A269" s="226" t="s">
        <v>604</v>
      </c>
      <c r="B269" s="227">
        <v>7</v>
      </c>
      <c r="C269" s="227">
        <v>5</v>
      </c>
      <c r="D269" s="228" t="s">
        <v>605</v>
      </c>
      <c r="E269" s="229" t="s">
        <v>379</v>
      </c>
      <c r="F269" s="230">
        <v>20</v>
      </c>
      <c r="G269" s="230">
        <v>20</v>
      </c>
    </row>
    <row r="270" spans="1:7" ht="31.5" hidden="1">
      <c r="A270" s="226" t="s">
        <v>606</v>
      </c>
      <c r="B270" s="227">
        <v>7</v>
      </c>
      <c r="C270" s="227">
        <v>5</v>
      </c>
      <c r="D270" s="228" t="s">
        <v>607</v>
      </c>
      <c r="E270" s="229" t="s">
        <v>379</v>
      </c>
      <c r="F270" s="230">
        <v>20</v>
      </c>
      <c r="G270" s="230">
        <v>20</v>
      </c>
    </row>
    <row r="271" spans="1:7" hidden="1">
      <c r="A271" s="226" t="s">
        <v>617</v>
      </c>
      <c r="B271" s="227">
        <v>7</v>
      </c>
      <c r="C271" s="227">
        <v>5</v>
      </c>
      <c r="D271" s="228" t="s">
        <v>618</v>
      </c>
      <c r="E271" s="229" t="s">
        <v>379</v>
      </c>
      <c r="F271" s="230">
        <v>20</v>
      </c>
      <c r="G271" s="230">
        <v>20</v>
      </c>
    </row>
    <row r="272" spans="1:7" hidden="1">
      <c r="A272" s="226" t="s">
        <v>392</v>
      </c>
      <c r="B272" s="227">
        <v>7</v>
      </c>
      <c r="C272" s="227">
        <v>5</v>
      </c>
      <c r="D272" s="228" t="s">
        <v>618</v>
      </c>
      <c r="E272" s="229" t="s">
        <v>393</v>
      </c>
      <c r="F272" s="230">
        <v>20</v>
      </c>
      <c r="G272" s="230">
        <v>20</v>
      </c>
    </row>
    <row r="273" spans="1:7" ht="31.5" hidden="1">
      <c r="A273" s="226" t="s">
        <v>619</v>
      </c>
      <c r="B273" s="227">
        <v>7</v>
      </c>
      <c r="C273" s="227">
        <v>5</v>
      </c>
      <c r="D273" s="228" t="s">
        <v>620</v>
      </c>
      <c r="E273" s="229" t="s">
        <v>379</v>
      </c>
      <c r="F273" s="230">
        <v>23.5</v>
      </c>
      <c r="G273" s="230">
        <v>23.5</v>
      </c>
    </row>
    <row r="274" spans="1:7" ht="47.25" hidden="1">
      <c r="A274" s="226" t="s">
        <v>621</v>
      </c>
      <c r="B274" s="227">
        <v>7</v>
      </c>
      <c r="C274" s="227">
        <v>5</v>
      </c>
      <c r="D274" s="228" t="s">
        <v>622</v>
      </c>
      <c r="E274" s="229" t="s">
        <v>379</v>
      </c>
      <c r="F274" s="230">
        <v>23.5</v>
      </c>
      <c r="G274" s="230">
        <v>23.5</v>
      </c>
    </row>
    <row r="275" spans="1:7" ht="47.25" hidden="1">
      <c r="A275" s="226" t="s">
        <v>623</v>
      </c>
      <c r="B275" s="227">
        <v>7</v>
      </c>
      <c r="C275" s="227">
        <v>5</v>
      </c>
      <c r="D275" s="228" t="s">
        <v>624</v>
      </c>
      <c r="E275" s="229" t="s">
        <v>379</v>
      </c>
      <c r="F275" s="230">
        <v>9.5</v>
      </c>
      <c r="G275" s="230">
        <v>9.5</v>
      </c>
    </row>
    <row r="276" spans="1:7" hidden="1">
      <c r="A276" s="226" t="s">
        <v>392</v>
      </c>
      <c r="B276" s="227">
        <v>7</v>
      </c>
      <c r="C276" s="227">
        <v>5</v>
      </c>
      <c r="D276" s="228" t="s">
        <v>624</v>
      </c>
      <c r="E276" s="229" t="s">
        <v>393</v>
      </c>
      <c r="F276" s="230">
        <v>9.5</v>
      </c>
      <c r="G276" s="230">
        <v>9.5</v>
      </c>
    </row>
    <row r="277" spans="1:7" ht="31.5" hidden="1">
      <c r="A277" s="226" t="s">
        <v>625</v>
      </c>
      <c r="B277" s="227">
        <v>7</v>
      </c>
      <c r="C277" s="227">
        <v>5</v>
      </c>
      <c r="D277" s="228" t="s">
        <v>626</v>
      </c>
      <c r="E277" s="229" t="s">
        <v>379</v>
      </c>
      <c r="F277" s="230">
        <v>5.5</v>
      </c>
      <c r="G277" s="230">
        <v>8.5</v>
      </c>
    </row>
    <row r="278" spans="1:7" hidden="1">
      <c r="A278" s="226" t="s">
        <v>392</v>
      </c>
      <c r="B278" s="227">
        <v>7</v>
      </c>
      <c r="C278" s="227">
        <v>5</v>
      </c>
      <c r="D278" s="228" t="s">
        <v>626</v>
      </c>
      <c r="E278" s="229" t="s">
        <v>393</v>
      </c>
      <c r="F278" s="230">
        <v>5.5</v>
      </c>
      <c r="G278" s="230">
        <v>8.5</v>
      </c>
    </row>
    <row r="279" spans="1:7" ht="46.9" hidden="1" customHeight="1">
      <c r="A279" s="226" t="s">
        <v>782</v>
      </c>
      <c r="B279" s="227">
        <v>7</v>
      </c>
      <c r="C279" s="227">
        <v>5</v>
      </c>
      <c r="D279" s="228" t="s">
        <v>783</v>
      </c>
      <c r="E279" s="229" t="s">
        <v>379</v>
      </c>
      <c r="F279" s="230">
        <v>8.5</v>
      </c>
      <c r="G279" s="230">
        <v>5.5</v>
      </c>
    </row>
    <row r="280" spans="1:7" hidden="1">
      <c r="A280" s="226" t="s">
        <v>392</v>
      </c>
      <c r="B280" s="227">
        <v>7</v>
      </c>
      <c r="C280" s="227">
        <v>5</v>
      </c>
      <c r="D280" s="228" t="s">
        <v>783</v>
      </c>
      <c r="E280" s="229" t="s">
        <v>393</v>
      </c>
      <c r="F280" s="230">
        <v>8.5</v>
      </c>
      <c r="G280" s="230">
        <v>5.5</v>
      </c>
    </row>
    <row r="281" spans="1:7">
      <c r="A281" s="226" t="s">
        <v>627</v>
      </c>
      <c r="B281" s="227">
        <v>7</v>
      </c>
      <c r="C281" s="227">
        <v>7</v>
      </c>
      <c r="D281" s="228" t="s">
        <v>379</v>
      </c>
      <c r="E281" s="229" t="s">
        <v>379</v>
      </c>
      <c r="F281" s="230">
        <v>989.7</v>
      </c>
      <c r="G281" s="230">
        <v>1045.7</v>
      </c>
    </row>
    <row r="282" spans="1:7" ht="31.5" hidden="1">
      <c r="A282" s="226" t="s">
        <v>567</v>
      </c>
      <c r="B282" s="227">
        <v>7</v>
      </c>
      <c r="C282" s="227">
        <v>7</v>
      </c>
      <c r="D282" s="228" t="s">
        <v>568</v>
      </c>
      <c r="E282" s="229" t="s">
        <v>379</v>
      </c>
      <c r="F282" s="230">
        <v>825.7</v>
      </c>
      <c r="G282" s="230">
        <v>825.7</v>
      </c>
    </row>
    <row r="283" spans="1:7" ht="47.25" hidden="1">
      <c r="A283" s="226" t="s">
        <v>569</v>
      </c>
      <c r="B283" s="227">
        <v>7</v>
      </c>
      <c r="C283" s="227">
        <v>7</v>
      </c>
      <c r="D283" s="228" t="s">
        <v>570</v>
      </c>
      <c r="E283" s="229" t="s">
        <v>379</v>
      </c>
      <c r="F283" s="230">
        <v>825.7</v>
      </c>
      <c r="G283" s="230">
        <v>825.7</v>
      </c>
    </row>
    <row r="284" spans="1:7" ht="110.25" hidden="1">
      <c r="A284" s="226" t="s">
        <v>628</v>
      </c>
      <c r="B284" s="227">
        <v>7</v>
      </c>
      <c r="C284" s="227">
        <v>7</v>
      </c>
      <c r="D284" s="228" t="s">
        <v>629</v>
      </c>
      <c r="E284" s="229" t="s">
        <v>379</v>
      </c>
      <c r="F284" s="230">
        <v>247.6</v>
      </c>
      <c r="G284" s="230">
        <v>247.6</v>
      </c>
    </row>
    <row r="285" spans="1:7" hidden="1">
      <c r="A285" s="226" t="s">
        <v>392</v>
      </c>
      <c r="B285" s="227">
        <v>7</v>
      </c>
      <c r="C285" s="227">
        <v>7</v>
      </c>
      <c r="D285" s="228" t="s">
        <v>629</v>
      </c>
      <c r="E285" s="229" t="s">
        <v>393</v>
      </c>
      <c r="F285" s="230">
        <v>247.6</v>
      </c>
      <c r="G285" s="230">
        <v>247.6</v>
      </c>
    </row>
    <row r="286" spans="1:7" hidden="1">
      <c r="A286" s="226" t="s">
        <v>630</v>
      </c>
      <c r="B286" s="227">
        <v>7</v>
      </c>
      <c r="C286" s="227">
        <v>7</v>
      </c>
      <c r="D286" s="228" t="s">
        <v>631</v>
      </c>
      <c r="E286" s="229" t="s">
        <v>379</v>
      </c>
      <c r="F286" s="230">
        <v>578.1</v>
      </c>
      <c r="G286" s="230">
        <v>578.1</v>
      </c>
    </row>
    <row r="287" spans="1:7" hidden="1">
      <c r="A287" s="226" t="s">
        <v>392</v>
      </c>
      <c r="B287" s="227">
        <v>7</v>
      </c>
      <c r="C287" s="227">
        <v>7</v>
      </c>
      <c r="D287" s="228" t="s">
        <v>631</v>
      </c>
      <c r="E287" s="229" t="s">
        <v>393</v>
      </c>
      <c r="F287" s="230">
        <v>578.1</v>
      </c>
      <c r="G287" s="230">
        <v>578.1</v>
      </c>
    </row>
    <row r="288" spans="1:7" ht="47.25" hidden="1">
      <c r="A288" s="226" t="s">
        <v>632</v>
      </c>
      <c r="B288" s="227">
        <v>7</v>
      </c>
      <c r="C288" s="227">
        <v>7</v>
      </c>
      <c r="D288" s="228" t="s">
        <v>633</v>
      </c>
      <c r="E288" s="229" t="s">
        <v>379</v>
      </c>
      <c r="F288" s="230">
        <v>64</v>
      </c>
      <c r="G288" s="230">
        <v>70</v>
      </c>
    </row>
    <row r="289" spans="1:7" ht="47.25" hidden="1">
      <c r="A289" s="226" t="s">
        <v>634</v>
      </c>
      <c r="B289" s="227">
        <v>7</v>
      </c>
      <c r="C289" s="227">
        <v>7</v>
      </c>
      <c r="D289" s="228" t="s">
        <v>635</v>
      </c>
      <c r="E289" s="229" t="s">
        <v>379</v>
      </c>
      <c r="F289" s="230">
        <v>64</v>
      </c>
      <c r="G289" s="230">
        <v>70</v>
      </c>
    </row>
    <row r="290" spans="1:7" ht="47.25" hidden="1">
      <c r="A290" s="226" t="s">
        <v>636</v>
      </c>
      <c r="B290" s="227">
        <v>7</v>
      </c>
      <c r="C290" s="227">
        <v>7</v>
      </c>
      <c r="D290" s="228" t="s">
        <v>637</v>
      </c>
      <c r="E290" s="229" t="s">
        <v>379</v>
      </c>
      <c r="F290" s="230">
        <v>20</v>
      </c>
      <c r="G290" s="230">
        <v>20</v>
      </c>
    </row>
    <row r="291" spans="1:7" hidden="1">
      <c r="A291" s="226" t="s">
        <v>392</v>
      </c>
      <c r="B291" s="227">
        <v>7</v>
      </c>
      <c r="C291" s="227">
        <v>7</v>
      </c>
      <c r="D291" s="228" t="s">
        <v>637</v>
      </c>
      <c r="E291" s="229" t="s">
        <v>393</v>
      </c>
      <c r="F291" s="230">
        <v>20</v>
      </c>
      <c r="G291" s="230">
        <v>20</v>
      </c>
    </row>
    <row r="292" spans="1:7" ht="63" hidden="1">
      <c r="A292" s="226" t="s">
        <v>638</v>
      </c>
      <c r="B292" s="227">
        <v>7</v>
      </c>
      <c r="C292" s="227">
        <v>7</v>
      </c>
      <c r="D292" s="228" t="s">
        <v>639</v>
      </c>
      <c r="E292" s="229" t="s">
        <v>379</v>
      </c>
      <c r="F292" s="230">
        <v>24</v>
      </c>
      <c r="G292" s="230">
        <v>30</v>
      </c>
    </row>
    <row r="293" spans="1:7" hidden="1">
      <c r="A293" s="226" t="s">
        <v>392</v>
      </c>
      <c r="B293" s="227">
        <v>7</v>
      </c>
      <c r="C293" s="227">
        <v>7</v>
      </c>
      <c r="D293" s="228" t="s">
        <v>639</v>
      </c>
      <c r="E293" s="229" t="s">
        <v>393</v>
      </c>
      <c r="F293" s="230">
        <v>24</v>
      </c>
      <c r="G293" s="230">
        <v>30</v>
      </c>
    </row>
    <row r="294" spans="1:7" ht="31.5" hidden="1">
      <c r="A294" s="226" t="s">
        <v>640</v>
      </c>
      <c r="B294" s="227">
        <v>7</v>
      </c>
      <c r="C294" s="227">
        <v>7</v>
      </c>
      <c r="D294" s="228" t="s">
        <v>641</v>
      </c>
      <c r="E294" s="229" t="s">
        <v>379</v>
      </c>
      <c r="F294" s="230">
        <v>20</v>
      </c>
      <c r="G294" s="230">
        <v>20</v>
      </c>
    </row>
    <row r="295" spans="1:7" hidden="1">
      <c r="A295" s="226" t="s">
        <v>392</v>
      </c>
      <c r="B295" s="227">
        <v>7</v>
      </c>
      <c r="C295" s="227">
        <v>7</v>
      </c>
      <c r="D295" s="228" t="s">
        <v>641</v>
      </c>
      <c r="E295" s="229" t="s">
        <v>393</v>
      </c>
      <c r="F295" s="230">
        <v>20</v>
      </c>
      <c r="G295" s="230">
        <v>20</v>
      </c>
    </row>
    <row r="296" spans="1:7" ht="31.5" hidden="1">
      <c r="A296" s="226" t="s">
        <v>642</v>
      </c>
      <c r="B296" s="227">
        <v>7</v>
      </c>
      <c r="C296" s="227">
        <v>7</v>
      </c>
      <c r="D296" s="228" t="s">
        <v>643</v>
      </c>
      <c r="E296" s="229" t="s">
        <v>379</v>
      </c>
      <c r="F296" s="230">
        <v>100</v>
      </c>
      <c r="G296" s="230">
        <v>150</v>
      </c>
    </row>
    <row r="297" spans="1:7" ht="78.75" hidden="1">
      <c r="A297" s="226" t="s">
        <v>644</v>
      </c>
      <c r="B297" s="227">
        <v>7</v>
      </c>
      <c r="C297" s="227">
        <v>7</v>
      </c>
      <c r="D297" s="228" t="s">
        <v>645</v>
      </c>
      <c r="E297" s="229" t="s">
        <v>379</v>
      </c>
      <c r="F297" s="230">
        <v>100</v>
      </c>
      <c r="G297" s="230">
        <v>150</v>
      </c>
    </row>
    <row r="298" spans="1:7" ht="31.5" hidden="1">
      <c r="A298" s="226" t="s">
        <v>646</v>
      </c>
      <c r="B298" s="227">
        <v>7</v>
      </c>
      <c r="C298" s="227">
        <v>7</v>
      </c>
      <c r="D298" s="228" t="s">
        <v>647</v>
      </c>
      <c r="E298" s="229" t="s">
        <v>379</v>
      </c>
      <c r="F298" s="230">
        <v>15</v>
      </c>
      <c r="G298" s="230">
        <v>25</v>
      </c>
    </row>
    <row r="299" spans="1:7" hidden="1">
      <c r="A299" s="226" t="s">
        <v>392</v>
      </c>
      <c r="B299" s="227">
        <v>7</v>
      </c>
      <c r="C299" s="227">
        <v>7</v>
      </c>
      <c r="D299" s="228" t="s">
        <v>647</v>
      </c>
      <c r="E299" s="229" t="s">
        <v>393</v>
      </c>
      <c r="F299" s="230">
        <v>15</v>
      </c>
      <c r="G299" s="230">
        <v>25</v>
      </c>
    </row>
    <row r="300" spans="1:7" ht="47.25" hidden="1">
      <c r="A300" s="226" t="s">
        <v>648</v>
      </c>
      <c r="B300" s="227">
        <v>7</v>
      </c>
      <c r="C300" s="227">
        <v>7</v>
      </c>
      <c r="D300" s="228" t="s">
        <v>649</v>
      </c>
      <c r="E300" s="229" t="s">
        <v>379</v>
      </c>
      <c r="F300" s="230">
        <v>25</v>
      </c>
      <c r="G300" s="230">
        <v>45</v>
      </c>
    </row>
    <row r="301" spans="1:7" hidden="1">
      <c r="A301" s="226" t="s">
        <v>392</v>
      </c>
      <c r="B301" s="227">
        <v>7</v>
      </c>
      <c r="C301" s="227">
        <v>7</v>
      </c>
      <c r="D301" s="228" t="s">
        <v>649</v>
      </c>
      <c r="E301" s="229" t="s">
        <v>393</v>
      </c>
      <c r="F301" s="230">
        <v>25</v>
      </c>
      <c r="G301" s="230">
        <v>45</v>
      </c>
    </row>
    <row r="302" spans="1:7" ht="31.5" hidden="1">
      <c r="A302" s="226" t="s">
        <v>650</v>
      </c>
      <c r="B302" s="227">
        <v>7</v>
      </c>
      <c r="C302" s="227">
        <v>7</v>
      </c>
      <c r="D302" s="228" t="s">
        <v>651</v>
      </c>
      <c r="E302" s="229" t="s">
        <v>379</v>
      </c>
      <c r="F302" s="230">
        <v>35</v>
      </c>
      <c r="G302" s="230">
        <v>40</v>
      </c>
    </row>
    <row r="303" spans="1:7" hidden="1">
      <c r="A303" s="226" t="s">
        <v>392</v>
      </c>
      <c r="B303" s="227">
        <v>7</v>
      </c>
      <c r="C303" s="227">
        <v>7</v>
      </c>
      <c r="D303" s="228" t="s">
        <v>651</v>
      </c>
      <c r="E303" s="229" t="s">
        <v>393</v>
      </c>
      <c r="F303" s="230">
        <v>35</v>
      </c>
      <c r="G303" s="230">
        <v>40</v>
      </c>
    </row>
    <row r="304" spans="1:7" hidden="1">
      <c r="A304" s="226" t="s">
        <v>652</v>
      </c>
      <c r="B304" s="227">
        <v>7</v>
      </c>
      <c r="C304" s="227">
        <v>7</v>
      </c>
      <c r="D304" s="228" t="s">
        <v>653</v>
      </c>
      <c r="E304" s="229" t="s">
        <v>379</v>
      </c>
      <c r="F304" s="230">
        <v>5</v>
      </c>
      <c r="G304" s="230">
        <v>10</v>
      </c>
    </row>
    <row r="305" spans="1:7" hidden="1">
      <c r="A305" s="226" t="s">
        <v>392</v>
      </c>
      <c r="B305" s="227">
        <v>7</v>
      </c>
      <c r="C305" s="227">
        <v>7</v>
      </c>
      <c r="D305" s="228" t="s">
        <v>653</v>
      </c>
      <c r="E305" s="229" t="s">
        <v>393</v>
      </c>
      <c r="F305" s="230">
        <v>5</v>
      </c>
      <c r="G305" s="230">
        <v>10</v>
      </c>
    </row>
    <row r="306" spans="1:7" hidden="1">
      <c r="A306" s="226" t="s">
        <v>654</v>
      </c>
      <c r="B306" s="227">
        <v>7</v>
      </c>
      <c r="C306" s="227">
        <v>7</v>
      </c>
      <c r="D306" s="228" t="s">
        <v>655</v>
      </c>
      <c r="E306" s="229" t="s">
        <v>379</v>
      </c>
      <c r="F306" s="230">
        <v>10</v>
      </c>
      <c r="G306" s="230">
        <v>15</v>
      </c>
    </row>
    <row r="307" spans="1:7" hidden="1">
      <c r="A307" s="226" t="s">
        <v>392</v>
      </c>
      <c r="B307" s="227">
        <v>7</v>
      </c>
      <c r="C307" s="227">
        <v>7</v>
      </c>
      <c r="D307" s="228" t="s">
        <v>655</v>
      </c>
      <c r="E307" s="229" t="s">
        <v>393</v>
      </c>
      <c r="F307" s="230">
        <v>10</v>
      </c>
      <c r="G307" s="230">
        <v>15</v>
      </c>
    </row>
    <row r="308" spans="1:7" ht="31.5" hidden="1">
      <c r="A308" s="226" t="s">
        <v>656</v>
      </c>
      <c r="B308" s="227">
        <v>7</v>
      </c>
      <c r="C308" s="227">
        <v>7</v>
      </c>
      <c r="D308" s="228" t="s">
        <v>657</v>
      </c>
      <c r="E308" s="229" t="s">
        <v>379</v>
      </c>
      <c r="F308" s="230">
        <v>10</v>
      </c>
      <c r="G308" s="230">
        <v>15</v>
      </c>
    </row>
    <row r="309" spans="1:7" hidden="1">
      <c r="A309" s="226" t="s">
        <v>392</v>
      </c>
      <c r="B309" s="227">
        <v>7</v>
      </c>
      <c r="C309" s="227">
        <v>7</v>
      </c>
      <c r="D309" s="228" t="s">
        <v>657</v>
      </c>
      <c r="E309" s="229" t="s">
        <v>393</v>
      </c>
      <c r="F309" s="230">
        <v>10</v>
      </c>
      <c r="G309" s="230">
        <v>15</v>
      </c>
    </row>
    <row r="310" spans="1:7">
      <c r="A310" s="226" t="s">
        <v>658</v>
      </c>
      <c r="B310" s="227">
        <v>7</v>
      </c>
      <c r="C310" s="227">
        <v>9</v>
      </c>
      <c r="D310" s="228" t="s">
        <v>379</v>
      </c>
      <c r="E310" s="229" t="s">
        <v>379</v>
      </c>
      <c r="F310" s="230">
        <v>5042.5</v>
      </c>
      <c r="G310" s="230">
        <v>4820.8999999999996</v>
      </c>
    </row>
    <row r="311" spans="1:7" ht="31.5" hidden="1">
      <c r="A311" s="226" t="s">
        <v>381</v>
      </c>
      <c r="B311" s="227">
        <v>7</v>
      </c>
      <c r="C311" s="227">
        <v>9</v>
      </c>
      <c r="D311" s="228" t="s">
        <v>382</v>
      </c>
      <c r="E311" s="229" t="s">
        <v>379</v>
      </c>
      <c r="F311" s="230">
        <v>1553.5</v>
      </c>
      <c r="G311" s="230">
        <v>1487.9</v>
      </c>
    </row>
    <row r="312" spans="1:7" hidden="1">
      <c r="A312" s="226" t="s">
        <v>389</v>
      </c>
      <c r="B312" s="227">
        <v>7</v>
      </c>
      <c r="C312" s="227">
        <v>9</v>
      </c>
      <c r="D312" s="228" t="s">
        <v>390</v>
      </c>
      <c r="E312" s="229" t="s">
        <v>379</v>
      </c>
      <c r="F312" s="230">
        <v>1553.5</v>
      </c>
      <c r="G312" s="230">
        <v>1487.9</v>
      </c>
    </row>
    <row r="313" spans="1:7" hidden="1">
      <c r="A313" s="226" t="s">
        <v>385</v>
      </c>
      <c r="B313" s="227">
        <v>7</v>
      </c>
      <c r="C313" s="227">
        <v>9</v>
      </c>
      <c r="D313" s="228" t="s">
        <v>391</v>
      </c>
      <c r="E313" s="229" t="s">
        <v>379</v>
      </c>
      <c r="F313" s="230">
        <v>1553.5</v>
      </c>
      <c r="G313" s="230">
        <v>1487.9</v>
      </c>
    </row>
    <row r="314" spans="1:7" ht="46.9" hidden="1" customHeight="1">
      <c r="A314" s="226" t="s">
        <v>387</v>
      </c>
      <c r="B314" s="227">
        <v>7</v>
      </c>
      <c r="C314" s="227">
        <v>9</v>
      </c>
      <c r="D314" s="228" t="s">
        <v>391</v>
      </c>
      <c r="E314" s="229" t="s">
        <v>230</v>
      </c>
      <c r="F314" s="230">
        <v>1335.5</v>
      </c>
      <c r="G314" s="230">
        <v>1271.5</v>
      </c>
    </row>
    <row r="315" spans="1:7" hidden="1">
      <c r="A315" s="226" t="s">
        <v>392</v>
      </c>
      <c r="B315" s="227">
        <v>7</v>
      </c>
      <c r="C315" s="227">
        <v>9</v>
      </c>
      <c r="D315" s="228" t="s">
        <v>391</v>
      </c>
      <c r="E315" s="229" t="s">
        <v>393</v>
      </c>
      <c r="F315" s="230">
        <v>203.6</v>
      </c>
      <c r="G315" s="230">
        <v>202</v>
      </c>
    </row>
    <row r="316" spans="1:7" hidden="1">
      <c r="A316" s="226" t="s">
        <v>398</v>
      </c>
      <c r="B316" s="227">
        <v>7</v>
      </c>
      <c r="C316" s="227">
        <v>9</v>
      </c>
      <c r="D316" s="228" t="s">
        <v>391</v>
      </c>
      <c r="E316" s="229" t="s">
        <v>399</v>
      </c>
      <c r="F316" s="230">
        <v>14.4</v>
      </c>
      <c r="G316" s="230">
        <v>14.4</v>
      </c>
    </row>
    <row r="317" spans="1:7" ht="31.5" hidden="1">
      <c r="A317" s="226" t="s">
        <v>659</v>
      </c>
      <c r="B317" s="227">
        <v>7</v>
      </c>
      <c r="C317" s="227">
        <v>9</v>
      </c>
      <c r="D317" s="228" t="s">
        <v>660</v>
      </c>
      <c r="E317" s="229" t="s">
        <v>379</v>
      </c>
      <c r="F317" s="230">
        <v>3436.7</v>
      </c>
      <c r="G317" s="230">
        <v>3280.7</v>
      </c>
    </row>
    <row r="318" spans="1:7" hidden="1">
      <c r="A318" s="226" t="s">
        <v>661</v>
      </c>
      <c r="B318" s="227">
        <v>7</v>
      </c>
      <c r="C318" s="227">
        <v>9</v>
      </c>
      <c r="D318" s="228" t="s">
        <v>662</v>
      </c>
      <c r="E318" s="229" t="s">
        <v>379</v>
      </c>
      <c r="F318" s="230">
        <v>3436.7</v>
      </c>
      <c r="G318" s="230">
        <v>3280.7</v>
      </c>
    </row>
    <row r="319" spans="1:7" ht="31.5" hidden="1">
      <c r="A319" s="226" t="s">
        <v>447</v>
      </c>
      <c r="B319" s="227">
        <v>7</v>
      </c>
      <c r="C319" s="227">
        <v>9</v>
      </c>
      <c r="D319" s="228" t="s">
        <v>663</v>
      </c>
      <c r="E319" s="229" t="s">
        <v>379</v>
      </c>
      <c r="F319" s="230">
        <v>3436.7</v>
      </c>
      <c r="G319" s="230">
        <v>3280.7</v>
      </c>
    </row>
    <row r="320" spans="1:7" ht="46.9" hidden="1" customHeight="1">
      <c r="A320" s="226" t="s">
        <v>387</v>
      </c>
      <c r="B320" s="227">
        <v>7</v>
      </c>
      <c r="C320" s="227">
        <v>9</v>
      </c>
      <c r="D320" s="228" t="s">
        <v>663</v>
      </c>
      <c r="E320" s="229" t="s">
        <v>230</v>
      </c>
      <c r="F320" s="230">
        <v>3331.8</v>
      </c>
      <c r="G320" s="230">
        <v>3175.8</v>
      </c>
    </row>
    <row r="321" spans="1:7" hidden="1">
      <c r="A321" s="226" t="s">
        <v>392</v>
      </c>
      <c r="B321" s="227">
        <v>7</v>
      </c>
      <c r="C321" s="227">
        <v>9</v>
      </c>
      <c r="D321" s="228" t="s">
        <v>663</v>
      </c>
      <c r="E321" s="229" t="s">
        <v>393</v>
      </c>
      <c r="F321" s="230">
        <v>104.9</v>
      </c>
      <c r="G321" s="230">
        <v>104.9</v>
      </c>
    </row>
    <row r="322" spans="1:7" ht="31.5" hidden="1">
      <c r="A322" s="226" t="s">
        <v>665</v>
      </c>
      <c r="B322" s="227">
        <v>7</v>
      </c>
      <c r="C322" s="227">
        <v>9</v>
      </c>
      <c r="D322" s="228" t="s">
        <v>666</v>
      </c>
      <c r="E322" s="229" t="s">
        <v>379</v>
      </c>
      <c r="F322" s="230">
        <v>37.299999999999997</v>
      </c>
      <c r="G322" s="230">
        <v>37.299999999999997</v>
      </c>
    </row>
    <row r="323" spans="1:7" ht="31.5" hidden="1">
      <c r="A323" s="226" t="s">
        <v>667</v>
      </c>
      <c r="B323" s="227">
        <v>7</v>
      </c>
      <c r="C323" s="227">
        <v>9</v>
      </c>
      <c r="D323" s="228" t="s">
        <v>668</v>
      </c>
      <c r="E323" s="229" t="s">
        <v>379</v>
      </c>
      <c r="F323" s="230">
        <v>37.299999999999997</v>
      </c>
      <c r="G323" s="230">
        <v>37.299999999999997</v>
      </c>
    </row>
    <row r="324" spans="1:7" hidden="1">
      <c r="A324" s="226" t="s">
        <v>669</v>
      </c>
      <c r="B324" s="227">
        <v>7</v>
      </c>
      <c r="C324" s="227">
        <v>9</v>
      </c>
      <c r="D324" s="228" t="s">
        <v>670</v>
      </c>
      <c r="E324" s="229" t="s">
        <v>379</v>
      </c>
      <c r="F324" s="230">
        <v>26</v>
      </c>
      <c r="G324" s="230">
        <v>26</v>
      </c>
    </row>
    <row r="325" spans="1:7" hidden="1">
      <c r="A325" s="226" t="s">
        <v>392</v>
      </c>
      <c r="B325" s="227">
        <v>7</v>
      </c>
      <c r="C325" s="227">
        <v>9</v>
      </c>
      <c r="D325" s="228" t="s">
        <v>670</v>
      </c>
      <c r="E325" s="229" t="s">
        <v>393</v>
      </c>
      <c r="F325" s="230">
        <v>26</v>
      </c>
      <c r="G325" s="230">
        <v>26</v>
      </c>
    </row>
    <row r="326" spans="1:7" hidden="1">
      <c r="A326" s="226" t="s">
        <v>671</v>
      </c>
      <c r="B326" s="227">
        <v>7</v>
      </c>
      <c r="C326" s="227">
        <v>9</v>
      </c>
      <c r="D326" s="228" t="s">
        <v>672</v>
      </c>
      <c r="E326" s="229" t="s">
        <v>379</v>
      </c>
      <c r="F326" s="230">
        <v>11.3</v>
      </c>
      <c r="G326" s="230">
        <v>11.3</v>
      </c>
    </row>
    <row r="327" spans="1:7" hidden="1">
      <c r="A327" s="226" t="s">
        <v>392</v>
      </c>
      <c r="B327" s="227">
        <v>7</v>
      </c>
      <c r="C327" s="227">
        <v>9</v>
      </c>
      <c r="D327" s="228" t="s">
        <v>672</v>
      </c>
      <c r="E327" s="229" t="s">
        <v>393</v>
      </c>
      <c r="F327" s="230">
        <v>11.3</v>
      </c>
      <c r="G327" s="230">
        <v>11.3</v>
      </c>
    </row>
    <row r="328" spans="1:7" ht="47.25" hidden="1">
      <c r="A328" s="226" t="s">
        <v>673</v>
      </c>
      <c r="B328" s="227">
        <v>7</v>
      </c>
      <c r="C328" s="227">
        <v>9</v>
      </c>
      <c r="D328" s="228" t="s">
        <v>674</v>
      </c>
      <c r="E328" s="229" t="s">
        <v>379</v>
      </c>
      <c r="F328" s="230">
        <v>15</v>
      </c>
      <c r="G328" s="230">
        <v>15</v>
      </c>
    </row>
    <row r="329" spans="1:7" ht="63" hidden="1">
      <c r="A329" s="226" t="s">
        <v>675</v>
      </c>
      <c r="B329" s="227">
        <v>7</v>
      </c>
      <c r="C329" s="227">
        <v>9</v>
      </c>
      <c r="D329" s="228" t="s">
        <v>676</v>
      </c>
      <c r="E329" s="229" t="s">
        <v>379</v>
      </c>
      <c r="F329" s="230">
        <v>15</v>
      </c>
      <c r="G329" s="230">
        <v>15</v>
      </c>
    </row>
    <row r="330" spans="1:7" ht="78.75" hidden="1">
      <c r="A330" s="226" t="s">
        <v>677</v>
      </c>
      <c r="B330" s="227">
        <v>7</v>
      </c>
      <c r="C330" s="227">
        <v>9</v>
      </c>
      <c r="D330" s="228" t="s">
        <v>678</v>
      </c>
      <c r="E330" s="229" t="s">
        <v>379</v>
      </c>
      <c r="F330" s="230">
        <v>10</v>
      </c>
      <c r="G330" s="230">
        <v>10</v>
      </c>
    </row>
    <row r="331" spans="1:7" hidden="1">
      <c r="A331" s="226" t="s">
        <v>392</v>
      </c>
      <c r="B331" s="227">
        <v>7</v>
      </c>
      <c r="C331" s="227">
        <v>9</v>
      </c>
      <c r="D331" s="228" t="s">
        <v>678</v>
      </c>
      <c r="E331" s="229" t="s">
        <v>393</v>
      </c>
      <c r="F331" s="230">
        <v>10</v>
      </c>
      <c r="G331" s="230">
        <v>10</v>
      </c>
    </row>
    <row r="332" spans="1:7" ht="47.25" hidden="1">
      <c r="A332" s="226" t="s">
        <v>679</v>
      </c>
      <c r="B332" s="227">
        <v>7</v>
      </c>
      <c r="C332" s="227">
        <v>9</v>
      </c>
      <c r="D332" s="228" t="s">
        <v>680</v>
      </c>
      <c r="E332" s="229" t="s">
        <v>379</v>
      </c>
      <c r="F332" s="230">
        <v>5</v>
      </c>
      <c r="G332" s="230">
        <v>5</v>
      </c>
    </row>
    <row r="333" spans="1:7" hidden="1">
      <c r="A333" s="226" t="s">
        <v>392</v>
      </c>
      <c r="B333" s="227">
        <v>7</v>
      </c>
      <c r="C333" s="227">
        <v>9</v>
      </c>
      <c r="D333" s="228" t="s">
        <v>680</v>
      </c>
      <c r="E333" s="229" t="s">
        <v>393</v>
      </c>
      <c r="F333" s="230">
        <v>5</v>
      </c>
      <c r="G333" s="230">
        <v>5</v>
      </c>
    </row>
    <row r="334" spans="1:7" s="225" customFormat="1">
      <c r="A334" s="220" t="s">
        <v>681</v>
      </c>
      <c r="B334" s="221">
        <v>8</v>
      </c>
      <c r="C334" s="221">
        <v>0</v>
      </c>
      <c r="D334" s="222" t="s">
        <v>379</v>
      </c>
      <c r="E334" s="223" t="s">
        <v>379</v>
      </c>
      <c r="F334" s="224">
        <v>15957</v>
      </c>
      <c r="G334" s="224">
        <v>15536.2</v>
      </c>
    </row>
    <row r="335" spans="1:7">
      <c r="A335" s="226" t="s">
        <v>682</v>
      </c>
      <c r="B335" s="227">
        <v>8</v>
      </c>
      <c r="C335" s="227">
        <v>1</v>
      </c>
      <c r="D335" s="228" t="s">
        <v>379</v>
      </c>
      <c r="E335" s="229" t="s">
        <v>379</v>
      </c>
      <c r="F335" s="230">
        <v>15290.1</v>
      </c>
      <c r="G335" s="230">
        <v>14900.4</v>
      </c>
    </row>
    <row r="336" spans="1:7" hidden="1">
      <c r="A336" s="226" t="s">
        <v>683</v>
      </c>
      <c r="B336" s="227">
        <v>8</v>
      </c>
      <c r="C336" s="227">
        <v>1</v>
      </c>
      <c r="D336" s="228" t="s">
        <v>684</v>
      </c>
      <c r="E336" s="229" t="s">
        <v>379</v>
      </c>
      <c r="F336" s="230">
        <v>4907.3999999999996</v>
      </c>
      <c r="G336" s="230">
        <v>4764</v>
      </c>
    </row>
    <row r="337" spans="1:7" ht="31.5" hidden="1">
      <c r="A337" s="226" t="s">
        <v>447</v>
      </c>
      <c r="B337" s="227">
        <v>8</v>
      </c>
      <c r="C337" s="227">
        <v>1</v>
      </c>
      <c r="D337" s="228" t="s">
        <v>685</v>
      </c>
      <c r="E337" s="229" t="s">
        <v>379</v>
      </c>
      <c r="F337" s="230">
        <v>4907.3999999999996</v>
      </c>
      <c r="G337" s="230">
        <v>4764</v>
      </c>
    </row>
    <row r="338" spans="1:7" ht="46.9" hidden="1" customHeight="1">
      <c r="A338" s="226" t="s">
        <v>387</v>
      </c>
      <c r="B338" s="227">
        <v>8</v>
      </c>
      <c r="C338" s="227">
        <v>1</v>
      </c>
      <c r="D338" s="228" t="s">
        <v>685</v>
      </c>
      <c r="E338" s="229" t="s">
        <v>230</v>
      </c>
      <c r="F338" s="230">
        <v>4624.1000000000004</v>
      </c>
      <c r="G338" s="230">
        <v>4484.5</v>
      </c>
    </row>
    <row r="339" spans="1:7" hidden="1">
      <c r="A339" s="226" t="s">
        <v>392</v>
      </c>
      <c r="B339" s="227">
        <v>8</v>
      </c>
      <c r="C339" s="227">
        <v>1</v>
      </c>
      <c r="D339" s="228" t="s">
        <v>685</v>
      </c>
      <c r="E339" s="229" t="s">
        <v>393</v>
      </c>
      <c r="F339" s="230">
        <v>263.2</v>
      </c>
      <c r="G339" s="230">
        <v>259.39999999999998</v>
      </c>
    </row>
    <row r="340" spans="1:7" hidden="1">
      <c r="A340" s="226" t="s">
        <v>398</v>
      </c>
      <c r="B340" s="227">
        <v>8</v>
      </c>
      <c r="C340" s="227">
        <v>1</v>
      </c>
      <c r="D340" s="228" t="s">
        <v>685</v>
      </c>
      <c r="E340" s="229" t="s">
        <v>399</v>
      </c>
      <c r="F340" s="230">
        <v>20.100000000000001</v>
      </c>
      <c r="G340" s="230">
        <v>20.100000000000001</v>
      </c>
    </row>
    <row r="341" spans="1:7" hidden="1">
      <c r="A341" s="226" t="s">
        <v>687</v>
      </c>
      <c r="B341" s="227">
        <v>8</v>
      </c>
      <c r="C341" s="227">
        <v>1</v>
      </c>
      <c r="D341" s="228" t="s">
        <v>688</v>
      </c>
      <c r="E341" s="229" t="s">
        <v>379</v>
      </c>
      <c r="F341" s="230">
        <v>1071.5</v>
      </c>
      <c r="G341" s="230">
        <v>1028.9000000000001</v>
      </c>
    </row>
    <row r="342" spans="1:7" ht="31.5" hidden="1">
      <c r="A342" s="226" t="s">
        <v>447</v>
      </c>
      <c r="B342" s="227">
        <v>8</v>
      </c>
      <c r="C342" s="227">
        <v>1</v>
      </c>
      <c r="D342" s="228" t="s">
        <v>689</v>
      </c>
      <c r="E342" s="229" t="s">
        <v>379</v>
      </c>
      <c r="F342" s="230">
        <v>1071.5</v>
      </c>
      <c r="G342" s="230">
        <v>1028.9000000000001</v>
      </c>
    </row>
    <row r="343" spans="1:7" ht="46.9" hidden="1" customHeight="1">
      <c r="A343" s="226" t="s">
        <v>387</v>
      </c>
      <c r="B343" s="227">
        <v>8</v>
      </c>
      <c r="C343" s="227">
        <v>1</v>
      </c>
      <c r="D343" s="228" t="s">
        <v>689</v>
      </c>
      <c r="E343" s="229" t="s">
        <v>230</v>
      </c>
      <c r="F343" s="230">
        <v>920</v>
      </c>
      <c r="G343" s="230">
        <v>877</v>
      </c>
    </row>
    <row r="344" spans="1:7" hidden="1">
      <c r="A344" s="226" t="s">
        <v>392</v>
      </c>
      <c r="B344" s="227">
        <v>8</v>
      </c>
      <c r="C344" s="227">
        <v>1</v>
      </c>
      <c r="D344" s="228" t="s">
        <v>689</v>
      </c>
      <c r="E344" s="229" t="s">
        <v>393</v>
      </c>
      <c r="F344" s="230">
        <v>130.1</v>
      </c>
      <c r="G344" s="230">
        <v>130.5</v>
      </c>
    </row>
    <row r="345" spans="1:7" hidden="1">
      <c r="A345" s="226" t="s">
        <v>398</v>
      </c>
      <c r="B345" s="227">
        <v>8</v>
      </c>
      <c r="C345" s="227">
        <v>1</v>
      </c>
      <c r="D345" s="228" t="s">
        <v>689</v>
      </c>
      <c r="E345" s="229" t="s">
        <v>399</v>
      </c>
      <c r="F345" s="230">
        <v>21.4</v>
      </c>
      <c r="G345" s="230">
        <v>21.4</v>
      </c>
    </row>
    <row r="346" spans="1:7" hidden="1">
      <c r="A346" s="226" t="s">
        <v>690</v>
      </c>
      <c r="B346" s="227">
        <v>8</v>
      </c>
      <c r="C346" s="227">
        <v>1</v>
      </c>
      <c r="D346" s="228" t="s">
        <v>691</v>
      </c>
      <c r="E346" s="229" t="s">
        <v>379</v>
      </c>
      <c r="F346" s="230">
        <v>8357.2000000000007</v>
      </c>
      <c r="G346" s="230">
        <v>8076.5</v>
      </c>
    </row>
    <row r="347" spans="1:7" ht="31.5" hidden="1">
      <c r="A347" s="226" t="s">
        <v>447</v>
      </c>
      <c r="B347" s="227">
        <v>8</v>
      </c>
      <c r="C347" s="227">
        <v>1</v>
      </c>
      <c r="D347" s="228" t="s">
        <v>692</v>
      </c>
      <c r="E347" s="229" t="s">
        <v>379</v>
      </c>
      <c r="F347" s="230">
        <v>8357.2000000000007</v>
      </c>
      <c r="G347" s="230">
        <v>8076.5</v>
      </c>
    </row>
    <row r="348" spans="1:7" ht="46.9" hidden="1" customHeight="1">
      <c r="A348" s="226" t="s">
        <v>387</v>
      </c>
      <c r="B348" s="227">
        <v>8</v>
      </c>
      <c r="C348" s="227">
        <v>1</v>
      </c>
      <c r="D348" s="228" t="s">
        <v>692</v>
      </c>
      <c r="E348" s="229" t="s">
        <v>230</v>
      </c>
      <c r="F348" s="230">
        <v>7769</v>
      </c>
      <c r="G348" s="230">
        <v>7495</v>
      </c>
    </row>
    <row r="349" spans="1:7" hidden="1">
      <c r="A349" s="226" t="s">
        <v>392</v>
      </c>
      <c r="B349" s="227">
        <v>8</v>
      </c>
      <c r="C349" s="227">
        <v>1</v>
      </c>
      <c r="D349" s="228" t="s">
        <v>692</v>
      </c>
      <c r="E349" s="229" t="s">
        <v>393</v>
      </c>
      <c r="F349" s="230">
        <v>568.29999999999995</v>
      </c>
      <c r="G349" s="230">
        <v>561.6</v>
      </c>
    </row>
    <row r="350" spans="1:7" hidden="1">
      <c r="A350" s="226" t="s">
        <v>398</v>
      </c>
      <c r="B350" s="227">
        <v>8</v>
      </c>
      <c r="C350" s="227">
        <v>1</v>
      </c>
      <c r="D350" s="228" t="s">
        <v>692</v>
      </c>
      <c r="E350" s="229" t="s">
        <v>399</v>
      </c>
      <c r="F350" s="230">
        <v>19.899999999999999</v>
      </c>
      <c r="G350" s="230">
        <v>19.899999999999999</v>
      </c>
    </row>
    <row r="351" spans="1:7" ht="47.25" hidden="1">
      <c r="A351" s="226" t="s">
        <v>402</v>
      </c>
      <c r="B351" s="227">
        <v>8</v>
      </c>
      <c r="C351" s="227">
        <v>1</v>
      </c>
      <c r="D351" s="228" t="s">
        <v>403</v>
      </c>
      <c r="E351" s="229" t="s">
        <v>379</v>
      </c>
      <c r="F351" s="230">
        <v>380</v>
      </c>
      <c r="G351" s="230">
        <v>385</v>
      </c>
    </row>
    <row r="352" spans="1:7" ht="63" hidden="1">
      <c r="A352" s="226" t="s">
        <v>404</v>
      </c>
      <c r="B352" s="227">
        <v>8</v>
      </c>
      <c r="C352" s="227">
        <v>1</v>
      </c>
      <c r="D352" s="228" t="s">
        <v>405</v>
      </c>
      <c r="E352" s="229" t="s">
        <v>379</v>
      </c>
      <c r="F352" s="230">
        <v>380</v>
      </c>
      <c r="G352" s="230">
        <v>385</v>
      </c>
    </row>
    <row r="353" spans="1:7" ht="47.25" hidden="1">
      <c r="A353" s="226" t="s">
        <v>542</v>
      </c>
      <c r="B353" s="227">
        <v>8</v>
      </c>
      <c r="C353" s="227">
        <v>1</v>
      </c>
      <c r="D353" s="228" t="s">
        <v>543</v>
      </c>
      <c r="E353" s="229" t="s">
        <v>379</v>
      </c>
      <c r="F353" s="230">
        <v>280</v>
      </c>
      <c r="G353" s="230">
        <v>185</v>
      </c>
    </row>
    <row r="354" spans="1:7" hidden="1">
      <c r="A354" s="226" t="s">
        <v>392</v>
      </c>
      <c r="B354" s="227">
        <v>8</v>
      </c>
      <c r="C354" s="227">
        <v>1</v>
      </c>
      <c r="D354" s="228" t="s">
        <v>543</v>
      </c>
      <c r="E354" s="229" t="s">
        <v>393</v>
      </c>
      <c r="F354" s="230">
        <v>280</v>
      </c>
      <c r="G354" s="230">
        <v>185</v>
      </c>
    </row>
    <row r="355" spans="1:7" ht="47.25" hidden="1">
      <c r="A355" s="226" t="s">
        <v>694</v>
      </c>
      <c r="B355" s="227">
        <v>8</v>
      </c>
      <c r="C355" s="227">
        <v>1</v>
      </c>
      <c r="D355" s="228" t="s">
        <v>695</v>
      </c>
      <c r="E355" s="229" t="s">
        <v>379</v>
      </c>
      <c r="F355" s="230">
        <v>100</v>
      </c>
      <c r="G355" s="230">
        <v>200</v>
      </c>
    </row>
    <row r="356" spans="1:7" hidden="1">
      <c r="A356" s="226" t="s">
        <v>392</v>
      </c>
      <c r="B356" s="227">
        <v>8</v>
      </c>
      <c r="C356" s="227">
        <v>1</v>
      </c>
      <c r="D356" s="228" t="s">
        <v>695</v>
      </c>
      <c r="E356" s="229" t="s">
        <v>393</v>
      </c>
      <c r="F356" s="230">
        <v>100</v>
      </c>
      <c r="G356" s="230">
        <v>200</v>
      </c>
    </row>
    <row r="357" spans="1:7" ht="31.5" hidden="1">
      <c r="A357" s="226" t="s">
        <v>604</v>
      </c>
      <c r="B357" s="227">
        <v>8</v>
      </c>
      <c r="C357" s="227">
        <v>1</v>
      </c>
      <c r="D357" s="228" t="s">
        <v>605</v>
      </c>
      <c r="E357" s="229" t="s">
        <v>379</v>
      </c>
      <c r="F357" s="230">
        <v>574</v>
      </c>
      <c r="G357" s="230">
        <v>646</v>
      </c>
    </row>
    <row r="358" spans="1:7" ht="31.5" hidden="1">
      <c r="A358" s="226" t="s">
        <v>606</v>
      </c>
      <c r="B358" s="227">
        <v>8</v>
      </c>
      <c r="C358" s="227">
        <v>1</v>
      </c>
      <c r="D358" s="228" t="s">
        <v>607</v>
      </c>
      <c r="E358" s="229" t="s">
        <v>379</v>
      </c>
      <c r="F358" s="230">
        <v>574</v>
      </c>
      <c r="G358" s="230">
        <v>646</v>
      </c>
    </row>
    <row r="359" spans="1:7" ht="31.5" hidden="1">
      <c r="A359" s="226" t="s">
        <v>696</v>
      </c>
      <c r="B359" s="227">
        <v>8</v>
      </c>
      <c r="C359" s="227">
        <v>1</v>
      </c>
      <c r="D359" s="228" t="s">
        <v>697</v>
      </c>
      <c r="E359" s="229" t="s">
        <v>379</v>
      </c>
      <c r="F359" s="230">
        <v>304</v>
      </c>
      <c r="G359" s="230">
        <v>365</v>
      </c>
    </row>
    <row r="360" spans="1:7" hidden="1">
      <c r="A360" s="226" t="s">
        <v>392</v>
      </c>
      <c r="B360" s="227">
        <v>8</v>
      </c>
      <c r="C360" s="227">
        <v>1</v>
      </c>
      <c r="D360" s="228" t="s">
        <v>697</v>
      </c>
      <c r="E360" s="229" t="s">
        <v>393</v>
      </c>
      <c r="F360" s="230">
        <v>304</v>
      </c>
      <c r="G360" s="230">
        <v>365</v>
      </c>
    </row>
    <row r="361" spans="1:7" ht="31.5" hidden="1">
      <c r="A361" s="226" t="s">
        <v>698</v>
      </c>
      <c r="B361" s="227">
        <v>8</v>
      </c>
      <c r="C361" s="227">
        <v>1</v>
      </c>
      <c r="D361" s="228" t="s">
        <v>699</v>
      </c>
      <c r="E361" s="229" t="s">
        <v>379</v>
      </c>
      <c r="F361" s="230">
        <v>270</v>
      </c>
      <c r="G361" s="230">
        <v>281</v>
      </c>
    </row>
    <row r="362" spans="1:7" hidden="1">
      <c r="A362" s="226" t="s">
        <v>392</v>
      </c>
      <c r="B362" s="227">
        <v>8</v>
      </c>
      <c r="C362" s="227">
        <v>1</v>
      </c>
      <c r="D362" s="228" t="s">
        <v>699</v>
      </c>
      <c r="E362" s="229" t="s">
        <v>393</v>
      </c>
      <c r="F362" s="230">
        <v>270</v>
      </c>
      <c r="G362" s="230">
        <v>281</v>
      </c>
    </row>
    <row r="363" spans="1:7">
      <c r="A363" s="226" t="s">
        <v>700</v>
      </c>
      <c r="B363" s="227">
        <v>8</v>
      </c>
      <c r="C363" s="227">
        <v>4</v>
      </c>
      <c r="D363" s="228" t="s">
        <v>379</v>
      </c>
      <c r="E363" s="229" t="s">
        <v>379</v>
      </c>
      <c r="F363" s="230">
        <v>666.9</v>
      </c>
      <c r="G363" s="230">
        <v>635.79999999999995</v>
      </c>
    </row>
    <row r="364" spans="1:7" ht="31.5" hidden="1">
      <c r="A364" s="226" t="s">
        <v>381</v>
      </c>
      <c r="B364" s="227">
        <v>8</v>
      </c>
      <c r="C364" s="227">
        <v>4</v>
      </c>
      <c r="D364" s="228" t="s">
        <v>382</v>
      </c>
      <c r="E364" s="229" t="s">
        <v>379</v>
      </c>
      <c r="F364" s="230">
        <v>666.9</v>
      </c>
      <c r="G364" s="230">
        <v>635.79999999999995</v>
      </c>
    </row>
    <row r="365" spans="1:7" hidden="1">
      <c r="A365" s="226" t="s">
        <v>389</v>
      </c>
      <c r="B365" s="227">
        <v>8</v>
      </c>
      <c r="C365" s="227">
        <v>4</v>
      </c>
      <c r="D365" s="228" t="s">
        <v>390</v>
      </c>
      <c r="E365" s="229" t="s">
        <v>379</v>
      </c>
      <c r="F365" s="230">
        <v>666.9</v>
      </c>
      <c r="G365" s="230">
        <v>635.79999999999995</v>
      </c>
    </row>
    <row r="366" spans="1:7" hidden="1">
      <c r="A366" s="226" t="s">
        <v>385</v>
      </c>
      <c r="B366" s="227">
        <v>8</v>
      </c>
      <c r="C366" s="227">
        <v>4</v>
      </c>
      <c r="D366" s="228" t="s">
        <v>391</v>
      </c>
      <c r="E366" s="229" t="s">
        <v>379</v>
      </c>
      <c r="F366" s="230">
        <v>666.9</v>
      </c>
      <c r="G366" s="230">
        <v>635.79999999999995</v>
      </c>
    </row>
    <row r="367" spans="1:7" ht="46.9" hidden="1" customHeight="1">
      <c r="A367" s="226" t="s">
        <v>387</v>
      </c>
      <c r="B367" s="227">
        <v>8</v>
      </c>
      <c r="C367" s="227">
        <v>4</v>
      </c>
      <c r="D367" s="228" t="s">
        <v>391</v>
      </c>
      <c r="E367" s="229" t="s">
        <v>230</v>
      </c>
      <c r="F367" s="230">
        <v>664</v>
      </c>
      <c r="G367" s="230">
        <v>632.9</v>
      </c>
    </row>
    <row r="368" spans="1:7" hidden="1">
      <c r="A368" s="226" t="s">
        <v>392</v>
      </c>
      <c r="B368" s="227">
        <v>8</v>
      </c>
      <c r="C368" s="227">
        <v>4</v>
      </c>
      <c r="D368" s="228" t="s">
        <v>391</v>
      </c>
      <c r="E368" s="229" t="s">
        <v>393</v>
      </c>
      <c r="F368" s="230">
        <v>2.9</v>
      </c>
      <c r="G368" s="230">
        <v>2.9</v>
      </c>
    </row>
    <row r="369" spans="1:7" s="225" customFormat="1">
      <c r="A369" s="220" t="s">
        <v>701</v>
      </c>
      <c r="B369" s="221">
        <v>10</v>
      </c>
      <c r="C369" s="221">
        <v>0</v>
      </c>
      <c r="D369" s="222" t="s">
        <v>379</v>
      </c>
      <c r="E369" s="223" t="s">
        <v>379</v>
      </c>
      <c r="F369" s="224">
        <v>19735.900000000001</v>
      </c>
      <c r="G369" s="224">
        <v>19252.900000000001</v>
      </c>
    </row>
    <row r="370" spans="1:7">
      <c r="A370" s="226" t="s">
        <v>702</v>
      </c>
      <c r="B370" s="227">
        <v>10</v>
      </c>
      <c r="C370" s="227">
        <v>1</v>
      </c>
      <c r="D370" s="228" t="s">
        <v>379</v>
      </c>
      <c r="E370" s="229" t="s">
        <v>379</v>
      </c>
      <c r="F370" s="230">
        <v>4865.6000000000004</v>
      </c>
      <c r="G370" s="230">
        <v>5074.8</v>
      </c>
    </row>
    <row r="371" spans="1:7" hidden="1">
      <c r="A371" s="226" t="s">
        <v>703</v>
      </c>
      <c r="B371" s="227">
        <v>10</v>
      </c>
      <c r="C371" s="227">
        <v>1</v>
      </c>
      <c r="D371" s="228" t="s">
        <v>704</v>
      </c>
      <c r="E371" s="229" t="s">
        <v>379</v>
      </c>
      <c r="F371" s="230">
        <v>4865.6000000000004</v>
      </c>
      <c r="G371" s="230">
        <v>5074.8</v>
      </c>
    </row>
    <row r="372" spans="1:7" hidden="1">
      <c r="A372" s="226" t="s">
        <v>705</v>
      </c>
      <c r="B372" s="227">
        <v>10</v>
      </c>
      <c r="C372" s="227">
        <v>1</v>
      </c>
      <c r="D372" s="228" t="s">
        <v>706</v>
      </c>
      <c r="E372" s="229" t="s">
        <v>379</v>
      </c>
      <c r="F372" s="230">
        <v>4865.6000000000004</v>
      </c>
      <c r="G372" s="230">
        <v>5074.8</v>
      </c>
    </row>
    <row r="373" spans="1:7" ht="78.75" hidden="1">
      <c r="A373" s="226" t="s">
        <v>707</v>
      </c>
      <c r="B373" s="227">
        <v>10</v>
      </c>
      <c r="C373" s="227">
        <v>1</v>
      </c>
      <c r="D373" s="228" t="s">
        <v>708</v>
      </c>
      <c r="E373" s="229" t="s">
        <v>379</v>
      </c>
      <c r="F373" s="230">
        <v>4865.6000000000004</v>
      </c>
      <c r="G373" s="230">
        <v>5074.8</v>
      </c>
    </row>
    <row r="374" spans="1:7" hidden="1">
      <c r="A374" s="226" t="s">
        <v>562</v>
      </c>
      <c r="B374" s="227">
        <v>10</v>
      </c>
      <c r="C374" s="227">
        <v>1</v>
      </c>
      <c r="D374" s="228" t="s">
        <v>708</v>
      </c>
      <c r="E374" s="229" t="s">
        <v>563</v>
      </c>
      <c r="F374" s="230">
        <v>4865.6000000000004</v>
      </c>
      <c r="G374" s="230">
        <v>5074.8</v>
      </c>
    </row>
    <row r="375" spans="1:7">
      <c r="A375" s="226" t="s">
        <v>709</v>
      </c>
      <c r="B375" s="227">
        <v>10</v>
      </c>
      <c r="C375" s="227">
        <v>3</v>
      </c>
      <c r="D375" s="228" t="s">
        <v>379</v>
      </c>
      <c r="E375" s="229" t="s">
        <v>379</v>
      </c>
      <c r="F375" s="230">
        <v>8458</v>
      </c>
      <c r="G375" s="230">
        <v>8097.9</v>
      </c>
    </row>
    <row r="376" spans="1:7" ht="31.5" hidden="1">
      <c r="A376" s="226" t="s">
        <v>381</v>
      </c>
      <c r="B376" s="227">
        <v>10</v>
      </c>
      <c r="C376" s="227">
        <v>3</v>
      </c>
      <c r="D376" s="228" t="s">
        <v>382</v>
      </c>
      <c r="E376" s="229" t="s">
        <v>379</v>
      </c>
      <c r="F376" s="230">
        <v>7248.5</v>
      </c>
      <c r="G376" s="230">
        <v>6866.9</v>
      </c>
    </row>
    <row r="377" spans="1:7" hidden="1">
      <c r="A377" s="226" t="s">
        <v>427</v>
      </c>
      <c r="B377" s="227">
        <v>10</v>
      </c>
      <c r="C377" s="227">
        <v>3</v>
      </c>
      <c r="D377" s="228" t="s">
        <v>428</v>
      </c>
      <c r="E377" s="229" t="s">
        <v>379</v>
      </c>
      <c r="F377" s="230">
        <v>7248.5</v>
      </c>
      <c r="G377" s="230">
        <v>6866.9</v>
      </c>
    </row>
    <row r="378" spans="1:7" ht="47.25" hidden="1">
      <c r="A378" s="226" t="s">
        <v>710</v>
      </c>
      <c r="B378" s="227">
        <v>10</v>
      </c>
      <c r="C378" s="227">
        <v>3</v>
      </c>
      <c r="D378" s="228" t="s">
        <v>711</v>
      </c>
      <c r="E378" s="229" t="s">
        <v>379</v>
      </c>
      <c r="F378" s="230">
        <v>829.3</v>
      </c>
      <c r="G378" s="230">
        <v>785.6</v>
      </c>
    </row>
    <row r="379" spans="1:7" ht="46.9" hidden="1" customHeight="1">
      <c r="A379" s="226" t="s">
        <v>387</v>
      </c>
      <c r="B379" s="227">
        <v>10</v>
      </c>
      <c r="C379" s="227">
        <v>3</v>
      </c>
      <c r="D379" s="228" t="s">
        <v>711</v>
      </c>
      <c r="E379" s="229" t="s">
        <v>230</v>
      </c>
      <c r="F379" s="230">
        <v>789.8</v>
      </c>
      <c r="G379" s="230">
        <v>748.2</v>
      </c>
    </row>
    <row r="380" spans="1:7" hidden="1">
      <c r="A380" s="226" t="s">
        <v>392</v>
      </c>
      <c r="B380" s="227">
        <v>10</v>
      </c>
      <c r="C380" s="227">
        <v>3</v>
      </c>
      <c r="D380" s="228" t="s">
        <v>711</v>
      </c>
      <c r="E380" s="229" t="s">
        <v>393</v>
      </c>
      <c r="F380" s="230">
        <v>39.5</v>
      </c>
      <c r="G380" s="230">
        <v>37.4</v>
      </c>
    </row>
    <row r="381" spans="1:7" ht="31.5" hidden="1">
      <c r="A381" s="226" t="s">
        <v>712</v>
      </c>
      <c r="B381" s="227">
        <v>10</v>
      </c>
      <c r="C381" s="227">
        <v>3</v>
      </c>
      <c r="D381" s="228" t="s">
        <v>713</v>
      </c>
      <c r="E381" s="229" t="s">
        <v>379</v>
      </c>
      <c r="F381" s="230">
        <v>6419.2</v>
      </c>
      <c r="G381" s="230">
        <v>6081.3</v>
      </c>
    </row>
    <row r="382" spans="1:7" hidden="1">
      <c r="A382" s="226" t="s">
        <v>392</v>
      </c>
      <c r="B382" s="227">
        <v>10</v>
      </c>
      <c r="C382" s="227">
        <v>3</v>
      </c>
      <c r="D382" s="228" t="s">
        <v>713</v>
      </c>
      <c r="E382" s="229" t="s">
        <v>393</v>
      </c>
      <c r="F382" s="230">
        <v>117</v>
      </c>
      <c r="G382" s="230">
        <v>117</v>
      </c>
    </row>
    <row r="383" spans="1:7" hidden="1">
      <c r="A383" s="226" t="s">
        <v>562</v>
      </c>
      <c r="B383" s="227">
        <v>10</v>
      </c>
      <c r="C383" s="227">
        <v>3</v>
      </c>
      <c r="D383" s="228" t="s">
        <v>713</v>
      </c>
      <c r="E383" s="229" t="s">
        <v>563</v>
      </c>
      <c r="F383" s="230">
        <v>6302.2</v>
      </c>
      <c r="G383" s="230">
        <v>5964.3</v>
      </c>
    </row>
    <row r="384" spans="1:7" hidden="1">
      <c r="A384" s="226" t="s">
        <v>439</v>
      </c>
      <c r="B384" s="227">
        <v>10</v>
      </c>
      <c r="C384" s="227">
        <v>3</v>
      </c>
      <c r="D384" s="228" t="s">
        <v>440</v>
      </c>
      <c r="E384" s="229" t="s">
        <v>379</v>
      </c>
      <c r="F384" s="230">
        <v>929.5</v>
      </c>
      <c r="G384" s="230">
        <v>941</v>
      </c>
    </row>
    <row r="385" spans="1:7" hidden="1">
      <c r="A385" s="226" t="s">
        <v>441</v>
      </c>
      <c r="B385" s="227">
        <v>10</v>
      </c>
      <c r="C385" s="227">
        <v>3</v>
      </c>
      <c r="D385" s="228" t="s">
        <v>442</v>
      </c>
      <c r="E385" s="229" t="s">
        <v>379</v>
      </c>
      <c r="F385" s="230">
        <v>929.5</v>
      </c>
      <c r="G385" s="230">
        <v>941</v>
      </c>
    </row>
    <row r="386" spans="1:7" ht="47.25" hidden="1">
      <c r="A386" s="226" t="s">
        <v>714</v>
      </c>
      <c r="B386" s="227">
        <v>10</v>
      </c>
      <c r="C386" s="227">
        <v>3</v>
      </c>
      <c r="D386" s="228" t="s">
        <v>715</v>
      </c>
      <c r="E386" s="229" t="s">
        <v>379</v>
      </c>
      <c r="F386" s="230">
        <v>926.5</v>
      </c>
      <c r="G386" s="230">
        <v>938</v>
      </c>
    </row>
    <row r="387" spans="1:7" hidden="1">
      <c r="A387" s="226" t="s">
        <v>562</v>
      </c>
      <c r="B387" s="227">
        <v>10</v>
      </c>
      <c r="C387" s="227">
        <v>3</v>
      </c>
      <c r="D387" s="228" t="s">
        <v>715</v>
      </c>
      <c r="E387" s="229" t="s">
        <v>563</v>
      </c>
      <c r="F387" s="230">
        <v>926.5</v>
      </c>
      <c r="G387" s="230">
        <v>938</v>
      </c>
    </row>
    <row r="388" spans="1:7" ht="31.5" hidden="1">
      <c r="A388" s="226" t="s">
        <v>716</v>
      </c>
      <c r="B388" s="227">
        <v>10</v>
      </c>
      <c r="C388" s="227">
        <v>3</v>
      </c>
      <c r="D388" s="228" t="s">
        <v>717</v>
      </c>
      <c r="E388" s="229" t="s">
        <v>379</v>
      </c>
      <c r="F388" s="230">
        <v>3</v>
      </c>
      <c r="G388" s="230">
        <v>3</v>
      </c>
    </row>
    <row r="389" spans="1:7" hidden="1">
      <c r="A389" s="226" t="s">
        <v>562</v>
      </c>
      <c r="B389" s="227">
        <v>10</v>
      </c>
      <c r="C389" s="227">
        <v>3</v>
      </c>
      <c r="D389" s="228" t="s">
        <v>717</v>
      </c>
      <c r="E389" s="229" t="s">
        <v>563</v>
      </c>
      <c r="F389" s="230">
        <v>3</v>
      </c>
      <c r="G389" s="230">
        <v>3</v>
      </c>
    </row>
    <row r="390" spans="1:7" ht="31.5" hidden="1">
      <c r="A390" s="226" t="s">
        <v>718</v>
      </c>
      <c r="B390" s="227">
        <v>10</v>
      </c>
      <c r="C390" s="227">
        <v>3</v>
      </c>
      <c r="D390" s="228" t="s">
        <v>719</v>
      </c>
      <c r="E390" s="229" t="s">
        <v>379</v>
      </c>
      <c r="F390" s="230">
        <v>280</v>
      </c>
      <c r="G390" s="230">
        <v>290</v>
      </c>
    </row>
    <row r="391" spans="1:7" ht="63" hidden="1">
      <c r="A391" s="226" t="s">
        <v>720</v>
      </c>
      <c r="B391" s="227">
        <v>10</v>
      </c>
      <c r="C391" s="227">
        <v>3</v>
      </c>
      <c r="D391" s="228" t="s">
        <v>721</v>
      </c>
      <c r="E391" s="229" t="s">
        <v>379</v>
      </c>
      <c r="F391" s="230">
        <v>280</v>
      </c>
      <c r="G391" s="230">
        <v>290</v>
      </c>
    </row>
    <row r="392" spans="1:7" ht="63" hidden="1">
      <c r="A392" s="226" t="s">
        <v>722</v>
      </c>
      <c r="B392" s="227">
        <v>10</v>
      </c>
      <c r="C392" s="227">
        <v>3</v>
      </c>
      <c r="D392" s="228" t="s">
        <v>723</v>
      </c>
      <c r="E392" s="229" t="s">
        <v>379</v>
      </c>
      <c r="F392" s="230">
        <v>260</v>
      </c>
      <c r="G392" s="230">
        <v>270</v>
      </c>
    </row>
    <row r="393" spans="1:7" hidden="1">
      <c r="A393" s="226" t="s">
        <v>562</v>
      </c>
      <c r="B393" s="227">
        <v>10</v>
      </c>
      <c r="C393" s="227">
        <v>3</v>
      </c>
      <c r="D393" s="228" t="s">
        <v>723</v>
      </c>
      <c r="E393" s="229" t="s">
        <v>563</v>
      </c>
      <c r="F393" s="230">
        <v>260</v>
      </c>
      <c r="G393" s="230">
        <v>270</v>
      </c>
    </row>
    <row r="394" spans="1:7" ht="47.25" hidden="1">
      <c r="A394" s="226" t="s">
        <v>724</v>
      </c>
      <c r="B394" s="227">
        <v>10</v>
      </c>
      <c r="C394" s="227">
        <v>3</v>
      </c>
      <c r="D394" s="228" t="s">
        <v>725</v>
      </c>
      <c r="E394" s="229" t="s">
        <v>379</v>
      </c>
      <c r="F394" s="230">
        <v>20</v>
      </c>
      <c r="G394" s="230">
        <v>20</v>
      </c>
    </row>
    <row r="395" spans="1:7" hidden="1">
      <c r="A395" s="226" t="s">
        <v>562</v>
      </c>
      <c r="B395" s="227">
        <v>10</v>
      </c>
      <c r="C395" s="227">
        <v>3</v>
      </c>
      <c r="D395" s="228" t="s">
        <v>725</v>
      </c>
      <c r="E395" s="229" t="s">
        <v>563</v>
      </c>
      <c r="F395" s="230">
        <v>20</v>
      </c>
      <c r="G395" s="230">
        <v>20</v>
      </c>
    </row>
    <row r="396" spans="1:7">
      <c r="A396" s="226" t="s">
        <v>726</v>
      </c>
      <c r="B396" s="227">
        <v>10</v>
      </c>
      <c r="C396" s="227">
        <v>4</v>
      </c>
      <c r="D396" s="228" t="s">
        <v>379</v>
      </c>
      <c r="E396" s="229" t="s">
        <v>379</v>
      </c>
      <c r="F396" s="230">
        <v>5154.1000000000004</v>
      </c>
      <c r="G396" s="230">
        <v>4882.8999999999996</v>
      </c>
    </row>
    <row r="397" spans="1:7" ht="31.5" hidden="1">
      <c r="A397" s="226" t="s">
        <v>381</v>
      </c>
      <c r="B397" s="227">
        <v>10</v>
      </c>
      <c r="C397" s="227">
        <v>4</v>
      </c>
      <c r="D397" s="228" t="s">
        <v>382</v>
      </c>
      <c r="E397" s="229" t="s">
        <v>379</v>
      </c>
      <c r="F397" s="230">
        <v>5154.1000000000004</v>
      </c>
      <c r="G397" s="230">
        <v>4882.8999999999996</v>
      </c>
    </row>
    <row r="398" spans="1:7" hidden="1">
      <c r="A398" s="226" t="s">
        <v>427</v>
      </c>
      <c r="B398" s="227">
        <v>10</v>
      </c>
      <c r="C398" s="227">
        <v>4</v>
      </c>
      <c r="D398" s="228" t="s">
        <v>428</v>
      </c>
      <c r="E398" s="229" t="s">
        <v>379</v>
      </c>
      <c r="F398" s="230">
        <v>5154.1000000000004</v>
      </c>
      <c r="G398" s="230">
        <v>4882.8999999999996</v>
      </c>
    </row>
    <row r="399" spans="1:7" ht="47.25" hidden="1">
      <c r="A399" s="226" t="s">
        <v>727</v>
      </c>
      <c r="B399" s="227">
        <v>10</v>
      </c>
      <c r="C399" s="227">
        <v>4</v>
      </c>
      <c r="D399" s="228" t="s">
        <v>728</v>
      </c>
      <c r="E399" s="229" t="s">
        <v>379</v>
      </c>
      <c r="F399" s="230">
        <v>5154.1000000000004</v>
      </c>
      <c r="G399" s="230">
        <v>4882.8999999999996</v>
      </c>
    </row>
    <row r="400" spans="1:7" hidden="1">
      <c r="A400" s="226" t="s">
        <v>562</v>
      </c>
      <c r="B400" s="227">
        <v>10</v>
      </c>
      <c r="C400" s="227">
        <v>4</v>
      </c>
      <c r="D400" s="228" t="s">
        <v>728</v>
      </c>
      <c r="E400" s="229" t="s">
        <v>563</v>
      </c>
      <c r="F400" s="230">
        <v>5154.1000000000004</v>
      </c>
      <c r="G400" s="230">
        <v>4882.8999999999996</v>
      </c>
    </row>
    <row r="401" spans="1:7">
      <c r="A401" s="226" t="s">
        <v>729</v>
      </c>
      <c r="B401" s="227">
        <v>10</v>
      </c>
      <c r="C401" s="227">
        <v>6</v>
      </c>
      <c r="D401" s="228" t="s">
        <v>379</v>
      </c>
      <c r="E401" s="229" t="s">
        <v>379</v>
      </c>
      <c r="F401" s="230">
        <v>1258.2</v>
      </c>
      <c r="G401" s="230">
        <v>1197.3</v>
      </c>
    </row>
    <row r="402" spans="1:7" ht="31.5" hidden="1">
      <c r="A402" s="226" t="s">
        <v>381</v>
      </c>
      <c r="B402" s="227">
        <v>10</v>
      </c>
      <c r="C402" s="227">
        <v>6</v>
      </c>
      <c r="D402" s="228" t="s">
        <v>382</v>
      </c>
      <c r="E402" s="229" t="s">
        <v>379</v>
      </c>
      <c r="F402" s="230">
        <v>1158.2</v>
      </c>
      <c r="G402" s="230">
        <v>1097.3</v>
      </c>
    </row>
    <row r="403" spans="1:7" hidden="1">
      <c r="A403" s="226" t="s">
        <v>427</v>
      </c>
      <c r="B403" s="227">
        <v>10</v>
      </c>
      <c r="C403" s="227">
        <v>6</v>
      </c>
      <c r="D403" s="228" t="s">
        <v>428</v>
      </c>
      <c r="E403" s="229" t="s">
        <v>379</v>
      </c>
      <c r="F403" s="230">
        <v>1158.2</v>
      </c>
      <c r="G403" s="230">
        <v>1097.3</v>
      </c>
    </row>
    <row r="404" spans="1:7" ht="47.25" hidden="1">
      <c r="A404" s="226" t="s">
        <v>730</v>
      </c>
      <c r="B404" s="227">
        <v>10</v>
      </c>
      <c r="C404" s="227">
        <v>6</v>
      </c>
      <c r="D404" s="228" t="s">
        <v>731</v>
      </c>
      <c r="E404" s="229" t="s">
        <v>379</v>
      </c>
      <c r="F404" s="230">
        <v>1158.2</v>
      </c>
      <c r="G404" s="230">
        <v>1097.3</v>
      </c>
    </row>
    <row r="405" spans="1:7" ht="46.9" hidden="1" customHeight="1">
      <c r="A405" s="226" t="s">
        <v>387</v>
      </c>
      <c r="B405" s="227">
        <v>10</v>
      </c>
      <c r="C405" s="227">
        <v>6</v>
      </c>
      <c r="D405" s="228" t="s">
        <v>731</v>
      </c>
      <c r="E405" s="229" t="s">
        <v>230</v>
      </c>
      <c r="F405" s="230">
        <v>1065.4000000000001</v>
      </c>
      <c r="G405" s="230">
        <v>1010</v>
      </c>
    </row>
    <row r="406" spans="1:7" hidden="1">
      <c r="A406" s="226" t="s">
        <v>392</v>
      </c>
      <c r="B406" s="227">
        <v>10</v>
      </c>
      <c r="C406" s="227">
        <v>6</v>
      </c>
      <c r="D406" s="228" t="s">
        <v>731</v>
      </c>
      <c r="E406" s="229" t="s">
        <v>393</v>
      </c>
      <c r="F406" s="230">
        <v>92.8</v>
      </c>
      <c r="G406" s="230">
        <v>87.3</v>
      </c>
    </row>
    <row r="407" spans="1:7" ht="47.25" hidden="1">
      <c r="A407" s="226" t="s">
        <v>732</v>
      </c>
      <c r="B407" s="227">
        <v>10</v>
      </c>
      <c r="C407" s="227">
        <v>6</v>
      </c>
      <c r="D407" s="228" t="s">
        <v>733</v>
      </c>
      <c r="E407" s="229" t="s">
        <v>379</v>
      </c>
      <c r="F407" s="230">
        <v>100</v>
      </c>
      <c r="G407" s="230">
        <v>100</v>
      </c>
    </row>
    <row r="408" spans="1:7" ht="47.25" hidden="1">
      <c r="A408" s="226" t="s">
        <v>734</v>
      </c>
      <c r="B408" s="227">
        <v>10</v>
      </c>
      <c r="C408" s="227">
        <v>6</v>
      </c>
      <c r="D408" s="228" t="s">
        <v>735</v>
      </c>
      <c r="E408" s="229" t="s">
        <v>379</v>
      </c>
      <c r="F408" s="230">
        <v>100</v>
      </c>
      <c r="G408" s="230">
        <v>100</v>
      </c>
    </row>
    <row r="409" spans="1:7" ht="47.25" hidden="1">
      <c r="A409" s="226" t="s">
        <v>736</v>
      </c>
      <c r="B409" s="227">
        <v>10</v>
      </c>
      <c r="C409" s="227">
        <v>6</v>
      </c>
      <c r="D409" s="228" t="s">
        <v>737</v>
      </c>
      <c r="E409" s="229" t="s">
        <v>379</v>
      </c>
      <c r="F409" s="230">
        <v>100</v>
      </c>
      <c r="G409" s="230">
        <v>100</v>
      </c>
    </row>
    <row r="410" spans="1:7" hidden="1">
      <c r="A410" s="226" t="s">
        <v>392</v>
      </c>
      <c r="B410" s="227">
        <v>10</v>
      </c>
      <c r="C410" s="227">
        <v>6</v>
      </c>
      <c r="D410" s="228" t="s">
        <v>737</v>
      </c>
      <c r="E410" s="229" t="s">
        <v>393</v>
      </c>
      <c r="F410" s="230">
        <v>100</v>
      </c>
      <c r="G410" s="230">
        <v>100</v>
      </c>
    </row>
    <row r="411" spans="1:7" s="225" customFormat="1">
      <c r="A411" s="220" t="s">
        <v>738</v>
      </c>
      <c r="B411" s="221">
        <v>11</v>
      </c>
      <c r="C411" s="221">
        <v>0</v>
      </c>
      <c r="D411" s="222" t="s">
        <v>379</v>
      </c>
      <c r="E411" s="223" t="s">
        <v>379</v>
      </c>
      <c r="F411" s="224">
        <v>120</v>
      </c>
      <c r="G411" s="224">
        <v>170</v>
      </c>
    </row>
    <row r="412" spans="1:7">
      <c r="A412" s="226" t="s">
        <v>739</v>
      </c>
      <c r="B412" s="227">
        <v>11</v>
      </c>
      <c r="C412" s="227">
        <v>1</v>
      </c>
      <c r="D412" s="228" t="s">
        <v>379</v>
      </c>
      <c r="E412" s="229" t="s">
        <v>379</v>
      </c>
      <c r="F412" s="230">
        <v>120</v>
      </c>
      <c r="G412" s="230">
        <v>170</v>
      </c>
    </row>
    <row r="413" spans="1:7" ht="31.5" hidden="1">
      <c r="A413" s="226" t="s">
        <v>740</v>
      </c>
      <c r="B413" s="227">
        <v>11</v>
      </c>
      <c r="C413" s="227">
        <v>1</v>
      </c>
      <c r="D413" s="228" t="s">
        <v>741</v>
      </c>
      <c r="E413" s="229" t="s">
        <v>379</v>
      </c>
      <c r="F413" s="230">
        <v>120</v>
      </c>
      <c r="G413" s="230">
        <v>170</v>
      </c>
    </row>
    <row r="414" spans="1:7" ht="31.5" hidden="1">
      <c r="A414" s="226" t="s">
        <v>742</v>
      </c>
      <c r="B414" s="227">
        <v>11</v>
      </c>
      <c r="C414" s="227">
        <v>1</v>
      </c>
      <c r="D414" s="228" t="s">
        <v>743</v>
      </c>
      <c r="E414" s="229" t="s">
        <v>379</v>
      </c>
      <c r="F414" s="230">
        <v>120</v>
      </c>
      <c r="G414" s="230">
        <v>170</v>
      </c>
    </row>
    <row r="415" spans="1:7" ht="31.5" hidden="1">
      <c r="A415" s="226" t="s">
        <v>744</v>
      </c>
      <c r="B415" s="227">
        <v>11</v>
      </c>
      <c r="C415" s="227">
        <v>1</v>
      </c>
      <c r="D415" s="228" t="s">
        <v>745</v>
      </c>
      <c r="E415" s="229" t="s">
        <v>379</v>
      </c>
      <c r="F415" s="230">
        <v>120</v>
      </c>
      <c r="G415" s="230">
        <v>170</v>
      </c>
    </row>
    <row r="416" spans="1:7" hidden="1">
      <c r="A416" s="226" t="s">
        <v>392</v>
      </c>
      <c r="B416" s="227">
        <v>11</v>
      </c>
      <c r="C416" s="227">
        <v>1</v>
      </c>
      <c r="D416" s="228" t="s">
        <v>745</v>
      </c>
      <c r="E416" s="229" t="s">
        <v>393</v>
      </c>
      <c r="F416" s="230">
        <v>120</v>
      </c>
      <c r="G416" s="230">
        <v>170</v>
      </c>
    </row>
    <row r="417" spans="1:7" s="225" customFormat="1">
      <c r="A417" s="220" t="s">
        <v>752</v>
      </c>
      <c r="B417" s="221">
        <v>12</v>
      </c>
      <c r="C417" s="221">
        <v>0</v>
      </c>
      <c r="D417" s="222" t="s">
        <v>379</v>
      </c>
      <c r="E417" s="223" t="s">
        <v>379</v>
      </c>
      <c r="F417" s="224">
        <v>2500</v>
      </c>
      <c r="G417" s="224">
        <v>2500</v>
      </c>
    </row>
    <row r="418" spans="1:7">
      <c r="A418" s="226" t="s">
        <v>753</v>
      </c>
      <c r="B418" s="227">
        <v>12</v>
      </c>
      <c r="C418" s="227">
        <v>2</v>
      </c>
      <c r="D418" s="228" t="s">
        <v>379</v>
      </c>
      <c r="E418" s="229" t="s">
        <v>379</v>
      </c>
      <c r="F418" s="230">
        <v>2500</v>
      </c>
      <c r="G418" s="230">
        <v>2500</v>
      </c>
    </row>
    <row r="419" spans="1:7" hidden="1">
      <c r="A419" s="226" t="s">
        <v>754</v>
      </c>
      <c r="B419" s="227">
        <v>12</v>
      </c>
      <c r="C419" s="227">
        <v>2</v>
      </c>
      <c r="D419" s="228" t="s">
        <v>755</v>
      </c>
      <c r="E419" s="229" t="s">
        <v>379</v>
      </c>
      <c r="F419" s="230">
        <v>2500</v>
      </c>
      <c r="G419" s="230">
        <v>2500</v>
      </c>
    </row>
    <row r="420" spans="1:7" hidden="1">
      <c r="A420" s="226" t="s">
        <v>756</v>
      </c>
      <c r="B420" s="227">
        <v>12</v>
      </c>
      <c r="C420" s="227">
        <v>2</v>
      </c>
      <c r="D420" s="228" t="s">
        <v>757</v>
      </c>
      <c r="E420" s="229" t="s">
        <v>379</v>
      </c>
      <c r="F420" s="230">
        <v>2500</v>
      </c>
      <c r="G420" s="230">
        <v>2500</v>
      </c>
    </row>
    <row r="421" spans="1:7" hidden="1">
      <c r="A421" s="226" t="s">
        <v>398</v>
      </c>
      <c r="B421" s="227">
        <v>12</v>
      </c>
      <c r="C421" s="227">
        <v>2</v>
      </c>
      <c r="D421" s="228" t="s">
        <v>757</v>
      </c>
      <c r="E421" s="229" t="s">
        <v>399</v>
      </c>
      <c r="F421" s="230">
        <v>2500</v>
      </c>
      <c r="G421" s="230">
        <v>2500</v>
      </c>
    </row>
    <row r="422" spans="1:7" s="225" customFormat="1" ht="19.899999999999999" customHeight="1">
      <c r="A422" s="220" t="s">
        <v>758</v>
      </c>
      <c r="B422" s="221">
        <v>13</v>
      </c>
      <c r="C422" s="221">
        <v>0</v>
      </c>
      <c r="D422" s="222" t="s">
        <v>379</v>
      </c>
      <c r="E422" s="223" t="s">
        <v>379</v>
      </c>
      <c r="F422" s="224">
        <v>73.5</v>
      </c>
      <c r="G422" s="224">
        <v>4.4000000000000004</v>
      </c>
    </row>
    <row r="423" spans="1:7">
      <c r="A423" s="226" t="s">
        <v>759</v>
      </c>
      <c r="B423" s="227">
        <v>13</v>
      </c>
      <c r="C423" s="227">
        <v>1</v>
      </c>
      <c r="D423" s="228" t="s">
        <v>379</v>
      </c>
      <c r="E423" s="229" t="s">
        <v>379</v>
      </c>
      <c r="F423" s="230">
        <v>73.5</v>
      </c>
      <c r="G423" s="230">
        <v>4.4000000000000004</v>
      </c>
    </row>
    <row r="424" spans="1:7" ht="31.5" hidden="1">
      <c r="A424" s="226" t="s">
        <v>412</v>
      </c>
      <c r="B424" s="227">
        <v>13</v>
      </c>
      <c r="C424" s="227">
        <v>1</v>
      </c>
      <c r="D424" s="228" t="s">
        <v>413</v>
      </c>
      <c r="E424" s="229" t="s">
        <v>379</v>
      </c>
      <c r="F424" s="230">
        <v>73.5</v>
      </c>
      <c r="G424" s="230">
        <v>4.4000000000000004</v>
      </c>
    </row>
    <row r="425" spans="1:7" hidden="1">
      <c r="A425" s="226" t="s">
        <v>414</v>
      </c>
      <c r="B425" s="227">
        <v>13</v>
      </c>
      <c r="C425" s="227">
        <v>1</v>
      </c>
      <c r="D425" s="228" t="s">
        <v>415</v>
      </c>
      <c r="E425" s="229" t="s">
        <v>379</v>
      </c>
      <c r="F425" s="230">
        <v>73.5</v>
      </c>
      <c r="G425" s="230">
        <v>4.4000000000000004</v>
      </c>
    </row>
    <row r="426" spans="1:7" hidden="1">
      <c r="A426" s="226" t="s">
        <v>760</v>
      </c>
      <c r="B426" s="227">
        <v>13</v>
      </c>
      <c r="C426" s="227">
        <v>1</v>
      </c>
      <c r="D426" s="228" t="s">
        <v>761</v>
      </c>
      <c r="E426" s="229" t="s">
        <v>379</v>
      </c>
      <c r="F426" s="230">
        <v>73.5</v>
      </c>
      <c r="G426" s="230">
        <v>4.4000000000000004</v>
      </c>
    </row>
    <row r="427" spans="1:7" hidden="1">
      <c r="A427" s="226" t="s">
        <v>762</v>
      </c>
      <c r="B427" s="227">
        <v>13</v>
      </c>
      <c r="C427" s="227">
        <v>1</v>
      </c>
      <c r="D427" s="228" t="s">
        <v>761</v>
      </c>
      <c r="E427" s="229" t="s">
        <v>763</v>
      </c>
      <c r="F427" s="230">
        <v>73.5</v>
      </c>
      <c r="G427" s="230">
        <v>4.4000000000000004</v>
      </c>
    </row>
    <row r="428" spans="1:7" s="225" customFormat="1" ht="31.5">
      <c r="A428" s="220" t="s">
        <v>764</v>
      </c>
      <c r="B428" s="221">
        <v>14</v>
      </c>
      <c r="C428" s="221">
        <v>0</v>
      </c>
      <c r="D428" s="222" t="s">
        <v>379</v>
      </c>
      <c r="E428" s="223" t="s">
        <v>379</v>
      </c>
      <c r="F428" s="224">
        <v>33359.4</v>
      </c>
      <c r="G428" s="224">
        <v>33304.5</v>
      </c>
    </row>
    <row r="429" spans="1:7" ht="31.5">
      <c r="A429" s="226" t="s">
        <v>765</v>
      </c>
      <c r="B429" s="227">
        <v>14</v>
      </c>
      <c r="C429" s="227">
        <v>1</v>
      </c>
      <c r="D429" s="228" t="s">
        <v>379</v>
      </c>
      <c r="E429" s="229" t="s">
        <v>379</v>
      </c>
      <c r="F429" s="230">
        <v>33359.4</v>
      </c>
      <c r="G429" s="230">
        <v>33304.5</v>
      </c>
    </row>
    <row r="430" spans="1:7" ht="31.5" hidden="1">
      <c r="A430" s="226" t="s">
        <v>412</v>
      </c>
      <c r="B430" s="227">
        <v>14</v>
      </c>
      <c r="C430" s="227">
        <v>1</v>
      </c>
      <c r="D430" s="228" t="s">
        <v>413</v>
      </c>
      <c r="E430" s="229" t="s">
        <v>379</v>
      </c>
      <c r="F430" s="230">
        <v>33359.4</v>
      </c>
      <c r="G430" s="230">
        <v>33304.5</v>
      </c>
    </row>
    <row r="431" spans="1:7" hidden="1">
      <c r="A431" s="226" t="s">
        <v>414</v>
      </c>
      <c r="B431" s="227">
        <v>14</v>
      </c>
      <c r="C431" s="227">
        <v>1</v>
      </c>
      <c r="D431" s="228" t="s">
        <v>415</v>
      </c>
      <c r="E431" s="229" t="s">
        <v>379</v>
      </c>
      <c r="F431" s="230">
        <v>33359.4</v>
      </c>
      <c r="G431" s="230">
        <v>33304.5</v>
      </c>
    </row>
    <row r="432" spans="1:7" ht="31.5" hidden="1">
      <c r="A432" s="226" t="s">
        <v>766</v>
      </c>
      <c r="B432" s="227">
        <v>14</v>
      </c>
      <c r="C432" s="227">
        <v>1</v>
      </c>
      <c r="D432" s="228" t="s">
        <v>767</v>
      </c>
      <c r="E432" s="229" t="s">
        <v>379</v>
      </c>
      <c r="F432" s="230">
        <v>27400.400000000001</v>
      </c>
      <c r="G432" s="230">
        <v>27169.5</v>
      </c>
    </row>
    <row r="433" spans="1:7" hidden="1">
      <c r="A433" s="226" t="s">
        <v>768</v>
      </c>
      <c r="B433" s="227">
        <v>14</v>
      </c>
      <c r="C433" s="227">
        <v>1</v>
      </c>
      <c r="D433" s="228" t="s">
        <v>767</v>
      </c>
      <c r="E433" s="229" t="s">
        <v>769</v>
      </c>
      <c r="F433" s="230">
        <v>27400.400000000001</v>
      </c>
      <c r="G433" s="230">
        <v>27169.5</v>
      </c>
    </row>
    <row r="434" spans="1:7" ht="47.25" hidden="1">
      <c r="A434" s="226" t="s">
        <v>770</v>
      </c>
      <c r="B434" s="227">
        <v>14</v>
      </c>
      <c r="C434" s="227">
        <v>1</v>
      </c>
      <c r="D434" s="228" t="s">
        <v>771</v>
      </c>
      <c r="E434" s="229" t="s">
        <v>379</v>
      </c>
      <c r="F434" s="230">
        <v>5959</v>
      </c>
      <c r="G434" s="230">
        <v>6135</v>
      </c>
    </row>
    <row r="435" spans="1:7" hidden="1">
      <c r="A435" s="226" t="s">
        <v>768</v>
      </c>
      <c r="B435" s="227">
        <v>14</v>
      </c>
      <c r="C435" s="227">
        <v>1</v>
      </c>
      <c r="D435" s="228" t="s">
        <v>771</v>
      </c>
      <c r="E435" s="229" t="s">
        <v>769</v>
      </c>
      <c r="F435" s="230">
        <v>5959</v>
      </c>
      <c r="G435" s="230">
        <v>6135</v>
      </c>
    </row>
    <row r="436" spans="1:7">
      <c r="A436" s="447" t="s">
        <v>112</v>
      </c>
      <c r="B436" s="447"/>
      <c r="C436" s="447"/>
      <c r="D436" s="447"/>
      <c r="E436" s="447"/>
      <c r="F436" s="224">
        <f>639319-3707</f>
        <v>635612</v>
      </c>
      <c r="G436" s="224">
        <f>620515-7611</f>
        <v>612904</v>
      </c>
    </row>
    <row r="437" spans="1:7" ht="25.5" customHeight="1">
      <c r="A437" s="233"/>
      <c r="B437" s="234"/>
      <c r="C437" s="234"/>
      <c r="D437" s="234"/>
      <c r="E437" s="215"/>
      <c r="F437" s="216"/>
      <c r="G437" s="216"/>
    </row>
    <row r="438" spans="1:7" ht="13.15" customHeight="1">
      <c r="A438" s="235" t="s">
        <v>257</v>
      </c>
      <c r="B438" s="215"/>
      <c r="C438" s="215"/>
      <c r="D438" s="215"/>
      <c r="E438" s="215"/>
      <c r="F438" s="438" t="s">
        <v>258</v>
      </c>
      <c r="G438" s="438"/>
    </row>
  </sheetData>
  <autoFilter ref="A12:AA436">
    <filterColumn colId="3">
      <filters blank="1"/>
    </filterColumn>
  </autoFilter>
  <mergeCells count="6">
    <mergeCell ref="F438:G438"/>
    <mergeCell ref="A8:G8"/>
    <mergeCell ref="A10:A11"/>
    <mergeCell ref="B10:E10"/>
    <mergeCell ref="F10:G10"/>
    <mergeCell ref="A436:E436"/>
  </mergeCells>
  <pageMargins left="0.78740157480314965" right="0.39370078740157483" top="0.78740157480314965" bottom="0.39370078740157483" header="0.51181102362204722" footer="0.11811023622047245"/>
  <pageSetup paperSize="9" scale="76" orientation="portrait" r:id="rId1"/>
  <headerFooter differentFirst="1" alignWithMargins="0">
    <oddHeader>&amp;C&amp;P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24"/>
  <sheetViews>
    <sheetView showGridLines="0" topLeftCell="A516" workbookViewId="0">
      <selection activeCell="K523" sqref="K522:K523"/>
    </sheetView>
  </sheetViews>
  <sheetFormatPr defaultColWidth="9.140625" defaultRowHeight="15.75"/>
  <cols>
    <col min="1" max="1" width="62.42578125" style="217" customWidth="1"/>
    <col min="2" max="2" width="5.7109375" style="236" customWidth="1"/>
    <col min="3" max="3" width="7.85546875" style="236" customWidth="1"/>
    <col min="4" max="4" width="10.7109375" style="236" customWidth="1"/>
    <col min="5" max="5" width="12.85546875" style="236" customWidth="1"/>
    <col min="6" max="6" width="7.85546875" style="236" customWidth="1"/>
    <col min="7" max="7" width="11.140625" style="217" customWidth="1"/>
    <col min="8" max="16384" width="9.140625" style="217"/>
  </cols>
  <sheetData>
    <row r="1" spans="1:7" s="242" customFormat="1">
      <c r="B1" s="243"/>
      <c r="C1" s="243"/>
      <c r="D1" s="243"/>
      <c r="E1" s="243"/>
      <c r="F1" s="243"/>
    </row>
    <row r="2" spans="1:7" s="242" customFormat="1">
      <c r="B2" s="243"/>
      <c r="C2" s="243"/>
      <c r="D2" s="243"/>
      <c r="E2" s="243"/>
      <c r="F2" s="243"/>
    </row>
    <row r="3" spans="1:7" s="242" customFormat="1">
      <c r="B3" s="243"/>
      <c r="C3" s="243"/>
      <c r="D3" s="243"/>
      <c r="E3" s="243"/>
      <c r="F3" s="243"/>
    </row>
    <row r="4" spans="1:7" s="242" customFormat="1">
      <c r="B4" s="243"/>
      <c r="C4" s="243"/>
      <c r="D4" s="243"/>
      <c r="E4" s="243"/>
      <c r="F4" s="243"/>
    </row>
    <row r="5" spans="1:7" s="242" customFormat="1">
      <c r="B5" s="243"/>
      <c r="C5" s="243"/>
      <c r="D5" s="243"/>
      <c r="E5" s="243"/>
      <c r="F5" s="243"/>
    </row>
    <row r="6" spans="1:7" s="242" customFormat="1">
      <c r="B6" s="243"/>
      <c r="C6" s="243"/>
      <c r="D6" s="243"/>
      <c r="E6" s="243"/>
      <c r="F6" s="243"/>
    </row>
    <row r="7" spans="1:7" s="242" customFormat="1" ht="37.9" customHeight="1">
      <c r="A7" s="445" t="s">
        <v>786</v>
      </c>
      <c r="B7" s="445"/>
      <c r="C7" s="445"/>
      <c r="D7" s="445"/>
      <c r="E7" s="445"/>
      <c r="F7" s="445"/>
      <c r="G7" s="445"/>
    </row>
    <row r="8" spans="1:7" ht="16.5" customHeight="1">
      <c r="A8" s="214"/>
      <c r="B8" s="215"/>
      <c r="C8" s="215"/>
      <c r="D8" s="215"/>
      <c r="E8" s="215"/>
      <c r="F8" s="215"/>
      <c r="G8" s="216"/>
    </row>
    <row r="9" spans="1:7">
      <c r="A9" s="440" t="s">
        <v>371</v>
      </c>
      <c r="B9" s="440" t="s">
        <v>372</v>
      </c>
      <c r="C9" s="440"/>
      <c r="D9" s="440"/>
      <c r="E9" s="440"/>
      <c r="F9" s="440"/>
      <c r="G9" s="440" t="s">
        <v>373</v>
      </c>
    </row>
    <row r="10" spans="1:7" ht="38.25">
      <c r="A10" s="440"/>
      <c r="B10" s="239" t="s">
        <v>787</v>
      </c>
      <c r="C10" s="239" t="s">
        <v>374</v>
      </c>
      <c r="D10" s="239" t="s">
        <v>375</v>
      </c>
      <c r="E10" s="239" t="s">
        <v>376</v>
      </c>
      <c r="F10" s="239" t="s">
        <v>377</v>
      </c>
      <c r="G10" s="440"/>
    </row>
    <row r="11" spans="1:7" ht="12.75" customHeight="1">
      <c r="A11" s="219">
        <v>1</v>
      </c>
      <c r="B11" s="219">
        <v>2</v>
      </c>
      <c r="C11" s="219">
        <v>3</v>
      </c>
      <c r="D11" s="219">
        <v>4</v>
      </c>
      <c r="E11" s="219">
        <v>5</v>
      </c>
      <c r="F11" s="219">
        <v>6</v>
      </c>
      <c r="G11" s="219">
        <v>7</v>
      </c>
    </row>
    <row r="12" spans="1:7" s="225" customFormat="1" ht="28.5" customHeight="1">
      <c r="A12" s="220" t="s">
        <v>788</v>
      </c>
      <c r="B12" s="244">
        <v>904</v>
      </c>
      <c r="C12" s="221">
        <v>0</v>
      </c>
      <c r="D12" s="221">
        <v>0</v>
      </c>
      <c r="E12" s="222" t="s">
        <v>379</v>
      </c>
      <c r="F12" s="223" t="s">
        <v>379</v>
      </c>
      <c r="G12" s="224">
        <v>21948.3</v>
      </c>
    </row>
    <row r="13" spans="1:7">
      <c r="A13" s="226" t="s">
        <v>528</v>
      </c>
      <c r="B13" s="245">
        <v>904</v>
      </c>
      <c r="C13" s="227">
        <v>7</v>
      </c>
      <c r="D13" s="227">
        <v>0</v>
      </c>
      <c r="E13" s="228" t="s">
        <v>379</v>
      </c>
      <c r="F13" s="229" t="s">
        <v>379</v>
      </c>
      <c r="G13" s="230">
        <v>3636.5</v>
      </c>
    </row>
    <row r="14" spans="1:7">
      <c r="A14" s="226" t="s">
        <v>599</v>
      </c>
      <c r="B14" s="245">
        <v>904</v>
      </c>
      <c r="C14" s="227">
        <v>7</v>
      </c>
      <c r="D14" s="227">
        <v>3</v>
      </c>
      <c r="E14" s="228" t="s">
        <v>379</v>
      </c>
      <c r="F14" s="229" t="s">
        <v>379</v>
      </c>
      <c r="G14" s="230">
        <v>3588.5</v>
      </c>
    </row>
    <row r="15" spans="1:7">
      <c r="A15" s="226" t="s">
        <v>600</v>
      </c>
      <c r="B15" s="245">
        <v>904</v>
      </c>
      <c r="C15" s="227">
        <v>7</v>
      </c>
      <c r="D15" s="227">
        <v>3</v>
      </c>
      <c r="E15" s="228" t="s">
        <v>601</v>
      </c>
      <c r="F15" s="229" t="s">
        <v>379</v>
      </c>
      <c r="G15" s="230">
        <v>3554.1</v>
      </c>
    </row>
    <row r="16" spans="1:7" ht="31.5">
      <c r="A16" s="226" t="s">
        <v>447</v>
      </c>
      <c r="B16" s="245">
        <v>904</v>
      </c>
      <c r="C16" s="227">
        <v>7</v>
      </c>
      <c r="D16" s="227">
        <v>3</v>
      </c>
      <c r="E16" s="228" t="s">
        <v>602</v>
      </c>
      <c r="F16" s="229" t="s">
        <v>379</v>
      </c>
      <c r="G16" s="230">
        <v>3554.1</v>
      </c>
    </row>
    <row r="17" spans="1:7" ht="63">
      <c r="A17" s="226" t="s">
        <v>387</v>
      </c>
      <c r="B17" s="245">
        <v>904</v>
      </c>
      <c r="C17" s="227">
        <v>7</v>
      </c>
      <c r="D17" s="227">
        <v>3</v>
      </c>
      <c r="E17" s="228" t="s">
        <v>602</v>
      </c>
      <c r="F17" s="229" t="s">
        <v>230</v>
      </c>
      <c r="G17" s="230">
        <v>3222.1</v>
      </c>
    </row>
    <row r="18" spans="1:7" ht="31.5">
      <c r="A18" s="226" t="s">
        <v>392</v>
      </c>
      <c r="B18" s="245">
        <v>904</v>
      </c>
      <c r="C18" s="227">
        <v>7</v>
      </c>
      <c r="D18" s="227">
        <v>3</v>
      </c>
      <c r="E18" s="228" t="s">
        <v>602</v>
      </c>
      <c r="F18" s="229" t="s">
        <v>393</v>
      </c>
      <c r="G18" s="230">
        <v>332</v>
      </c>
    </row>
    <row r="19" spans="1:7" ht="63">
      <c r="A19" s="226" t="s">
        <v>402</v>
      </c>
      <c r="B19" s="245">
        <v>904</v>
      </c>
      <c r="C19" s="227">
        <v>7</v>
      </c>
      <c r="D19" s="227">
        <v>3</v>
      </c>
      <c r="E19" s="228" t="s">
        <v>403</v>
      </c>
      <c r="F19" s="229" t="s">
        <v>379</v>
      </c>
      <c r="G19" s="230">
        <v>20</v>
      </c>
    </row>
    <row r="20" spans="1:7" ht="78.75">
      <c r="A20" s="226" t="s">
        <v>404</v>
      </c>
      <c r="B20" s="245">
        <v>904</v>
      </c>
      <c r="C20" s="227">
        <v>7</v>
      </c>
      <c r="D20" s="227">
        <v>3</v>
      </c>
      <c r="E20" s="228" t="s">
        <v>405</v>
      </c>
      <c r="F20" s="229" t="s">
        <v>379</v>
      </c>
      <c r="G20" s="230">
        <v>20</v>
      </c>
    </row>
    <row r="21" spans="1:7" ht="63">
      <c r="A21" s="226" t="s">
        <v>542</v>
      </c>
      <c r="B21" s="245">
        <v>904</v>
      </c>
      <c r="C21" s="227">
        <v>7</v>
      </c>
      <c r="D21" s="227">
        <v>3</v>
      </c>
      <c r="E21" s="228" t="s">
        <v>543</v>
      </c>
      <c r="F21" s="229" t="s">
        <v>379</v>
      </c>
      <c r="G21" s="230">
        <v>20</v>
      </c>
    </row>
    <row r="22" spans="1:7" ht="31.5">
      <c r="A22" s="226" t="s">
        <v>392</v>
      </c>
      <c r="B22" s="245">
        <v>904</v>
      </c>
      <c r="C22" s="227">
        <v>7</v>
      </c>
      <c r="D22" s="227">
        <v>3</v>
      </c>
      <c r="E22" s="228" t="s">
        <v>543</v>
      </c>
      <c r="F22" s="229" t="s">
        <v>393</v>
      </c>
      <c r="G22" s="230">
        <v>20</v>
      </c>
    </row>
    <row r="23" spans="1:7" ht="31.9" customHeight="1">
      <c r="A23" s="226" t="s">
        <v>604</v>
      </c>
      <c r="B23" s="245">
        <v>904</v>
      </c>
      <c r="C23" s="227">
        <v>7</v>
      </c>
      <c r="D23" s="227">
        <v>3</v>
      </c>
      <c r="E23" s="228" t="s">
        <v>605</v>
      </c>
      <c r="F23" s="229" t="s">
        <v>379</v>
      </c>
      <c r="G23" s="230">
        <v>14.4</v>
      </c>
    </row>
    <row r="24" spans="1:7" ht="31.5">
      <c r="A24" s="226" t="s">
        <v>606</v>
      </c>
      <c r="B24" s="245">
        <v>904</v>
      </c>
      <c r="C24" s="227">
        <v>7</v>
      </c>
      <c r="D24" s="227">
        <v>3</v>
      </c>
      <c r="E24" s="228" t="s">
        <v>607</v>
      </c>
      <c r="F24" s="229" t="s">
        <v>379</v>
      </c>
      <c r="G24" s="230">
        <v>14.4</v>
      </c>
    </row>
    <row r="25" spans="1:7" ht="31.5">
      <c r="A25" s="226" t="s">
        <v>608</v>
      </c>
      <c r="B25" s="245">
        <v>904</v>
      </c>
      <c r="C25" s="227">
        <v>7</v>
      </c>
      <c r="D25" s="227">
        <v>3</v>
      </c>
      <c r="E25" s="228" t="s">
        <v>609</v>
      </c>
      <c r="F25" s="229" t="s">
        <v>379</v>
      </c>
      <c r="G25" s="230">
        <v>14.4</v>
      </c>
    </row>
    <row r="26" spans="1:7">
      <c r="A26" s="226" t="s">
        <v>562</v>
      </c>
      <c r="B26" s="245">
        <v>904</v>
      </c>
      <c r="C26" s="227">
        <v>7</v>
      </c>
      <c r="D26" s="227">
        <v>3</v>
      </c>
      <c r="E26" s="228" t="s">
        <v>609</v>
      </c>
      <c r="F26" s="229" t="s">
        <v>563</v>
      </c>
      <c r="G26" s="230">
        <v>14.4</v>
      </c>
    </row>
    <row r="27" spans="1:7" ht="31.5">
      <c r="A27" s="226" t="s">
        <v>610</v>
      </c>
      <c r="B27" s="245">
        <v>904</v>
      </c>
      <c r="C27" s="227">
        <v>7</v>
      </c>
      <c r="D27" s="227">
        <v>5</v>
      </c>
      <c r="E27" s="228" t="s">
        <v>379</v>
      </c>
      <c r="F27" s="229" t="s">
        <v>379</v>
      </c>
      <c r="G27" s="230">
        <v>48</v>
      </c>
    </row>
    <row r="28" spans="1:7" ht="31.5">
      <c r="A28" s="226" t="s">
        <v>611</v>
      </c>
      <c r="B28" s="245">
        <v>904</v>
      </c>
      <c r="C28" s="227">
        <v>7</v>
      </c>
      <c r="D28" s="227">
        <v>5</v>
      </c>
      <c r="E28" s="228" t="s">
        <v>612</v>
      </c>
      <c r="F28" s="229" t="s">
        <v>379</v>
      </c>
      <c r="G28" s="230">
        <v>23</v>
      </c>
    </row>
    <row r="29" spans="1:7">
      <c r="A29" s="226" t="s">
        <v>613</v>
      </c>
      <c r="B29" s="245">
        <v>904</v>
      </c>
      <c r="C29" s="227">
        <v>7</v>
      </c>
      <c r="D29" s="227">
        <v>5</v>
      </c>
      <c r="E29" s="228" t="s">
        <v>614</v>
      </c>
      <c r="F29" s="229" t="s">
        <v>379</v>
      </c>
      <c r="G29" s="230">
        <v>23</v>
      </c>
    </row>
    <row r="30" spans="1:7" ht="31.5">
      <c r="A30" s="226" t="s">
        <v>392</v>
      </c>
      <c r="B30" s="245">
        <v>904</v>
      </c>
      <c r="C30" s="227">
        <v>7</v>
      </c>
      <c r="D30" s="227">
        <v>5</v>
      </c>
      <c r="E30" s="228" t="s">
        <v>614</v>
      </c>
      <c r="F30" s="229" t="s">
        <v>393</v>
      </c>
      <c r="G30" s="230">
        <v>23</v>
      </c>
    </row>
    <row r="31" spans="1:7" ht="63">
      <c r="A31" s="226" t="s">
        <v>402</v>
      </c>
      <c r="B31" s="245">
        <v>904</v>
      </c>
      <c r="C31" s="227">
        <v>7</v>
      </c>
      <c r="D31" s="227">
        <v>5</v>
      </c>
      <c r="E31" s="228" t="s">
        <v>403</v>
      </c>
      <c r="F31" s="229" t="s">
        <v>379</v>
      </c>
      <c r="G31" s="230">
        <v>5</v>
      </c>
    </row>
    <row r="32" spans="1:7" ht="78.75">
      <c r="A32" s="226" t="s">
        <v>404</v>
      </c>
      <c r="B32" s="245">
        <v>904</v>
      </c>
      <c r="C32" s="227">
        <v>7</v>
      </c>
      <c r="D32" s="227">
        <v>5</v>
      </c>
      <c r="E32" s="228" t="s">
        <v>405</v>
      </c>
      <c r="F32" s="229" t="s">
        <v>379</v>
      </c>
      <c r="G32" s="230">
        <v>5</v>
      </c>
    </row>
    <row r="33" spans="1:7" ht="47.45" customHeight="1">
      <c r="A33" s="226" t="s">
        <v>406</v>
      </c>
      <c r="B33" s="245">
        <v>904</v>
      </c>
      <c r="C33" s="227">
        <v>7</v>
      </c>
      <c r="D33" s="227">
        <v>5</v>
      </c>
      <c r="E33" s="228" t="s">
        <v>407</v>
      </c>
      <c r="F33" s="229" t="s">
        <v>379</v>
      </c>
      <c r="G33" s="230">
        <v>5</v>
      </c>
    </row>
    <row r="34" spans="1:7" ht="31.5">
      <c r="A34" s="226" t="s">
        <v>392</v>
      </c>
      <c r="B34" s="245">
        <v>904</v>
      </c>
      <c r="C34" s="227">
        <v>7</v>
      </c>
      <c r="D34" s="227">
        <v>5</v>
      </c>
      <c r="E34" s="228" t="s">
        <v>407</v>
      </c>
      <c r="F34" s="229" t="s">
        <v>393</v>
      </c>
      <c r="G34" s="230">
        <v>5</v>
      </c>
    </row>
    <row r="35" spans="1:7" ht="33" customHeight="1">
      <c r="A35" s="226" t="s">
        <v>604</v>
      </c>
      <c r="B35" s="245">
        <v>904</v>
      </c>
      <c r="C35" s="227">
        <v>7</v>
      </c>
      <c r="D35" s="227">
        <v>5</v>
      </c>
      <c r="E35" s="228" t="s">
        <v>605</v>
      </c>
      <c r="F35" s="229" t="s">
        <v>379</v>
      </c>
      <c r="G35" s="230">
        <v>20</v>
      </c>
    </row>
    <row r="36" spans="1:7" ht="31.5">
      <c r="A36" s="226" t="s">
        <v>606</v>
      </c>
      <c r="B36" s="245">
        <v>904</v>
      </c>
      <c r="C36" s="227">
        <v>7</v>
      </c>
      <c r="D36" s="227">
        <v>5</v>
      </c>
      <c r="E36" s="228" t="s">
        <v>607</v>
      </c>
      <c r="F36" s="229" t="s">
        <v>379</v>
      </c>
      <c r="G36" s="230">
        <v>20</v>
      </c>
    </row>
    <row r="37" spans="1:7">
      <c r="A37" s="226" t="s">
        <v>617</v>
      </c>
      <c r="B37" s="245">
        <v>904</v>
      </c>
      <c r="C37" s="227">
        <v>7</v>
      </c>
      <c r="D37" s="227">
        <v>5</v>
      </c>
      <c r="E37" s="228" t="s">
        <v>618</v>
      </c>
      <c r="F37" s="229" t="s">
        <v>379</v>
      </c>
      <c r="G37" s="230">
        <v>20</v>
      </c>
    </row>
    <row r="38" spans="1:7" ht="31.5">
      <c r="A38" s="226" t="s">
        <v>392</v>
      </c>
      <c r="B38" s="245">
        <v>904</v>
      </c>
      <c r="C38" s="227">
        <v>7</v>
      </c>
      <c r="D38" s="227">
        <v>5</v>
      </c>
      <c r="E38" s="228" t="s">
        <v>618</v>
      </c>
      <c r="F38" s="229" t="s">
        <v>393</v>
      </c>
      <c r="G38" s="230">
        <v>20</v>
      </c>
    </row>
    <row r="39" spans="1:7">
      <c r="A39" s="226" t="s">
        <v>681</v>
      </c>
      <c r="B39" s="245">
        <v>904</v>
      </c>
      <c r="C39" s="227">
        <v>8</v>
      </c>
      <c r="D39" s="227">
        <v>0</v>
      </c>
      <c r="E39" s="228" t="s">
        <v>379</v>
      </c>
      <c r="F39" s="229" t="s">
        <v>379</v>
      </c>
      <c r="G39" s="230">
        <v>18311.8</v>
      </c>
    </row>
    <row r="40" spans="1:7">
      <c r="A40" s="226" t="s">
        <v>682</v>
      </c>
      <c r="B40" s="245">
        <v>904</v>
      </c>
      <c r="C40" s="227">
        <v>8</v>
      </c>
      <c r="D40" s="227">
        <v>1</v>
      </c>
      <c r="E40" s="228" t="s">
        <v>379</v>
      </c>
      <c r="F40" s="229" t="s">
        <v>379</v>
      </c>
      <c r="G40" s="230">
        <v>17504</v>
      </c>
    </row>
    <row r="41" spans="1:7">
      <c r="A41" s="226" t="s">
        <v>683</v>
      </c>
      <c r="B41" s="245">
        <v>904</v>
      </c>
      <c r="C41" s="227">
        <v>8</v>
      </c>
      <c r="D41" s="227">
        <v>1</v>
      </c>
      <c r="E41" s="228" t="s">
        <v>684</v>
      </c>
      <c r="F41" s="229" t="s">
        <v>379</v>
      </c>
      <c r="G41" s="230">
        <v>5714</v>
      </c>
    </row>
    <row r="42" spans="1:7" ht="31.5">
      <c r="A42" s="226" t="s">
        <v>447</v>
      </c>
      <c r="B42" s="245">
        <v>904</v>
      </c>
      <c r="C42" s="227">
        <v>8</v>
      </c>
      <c r="D42" s="227">
        <v>1</v>
      </c>
      <c r="E42" s="228" t="s">
        <v>685</v>
      </c>
      <c r="F42" s="229" t="s">
        <v>379</v>
      </c>
      <c r="G42" s="230">
        <v>5214</v>
      </c>
    </row>
    <row r="43" spans="1:7" ht="63">
      <c r="A43" s="226" t="s">
        <v>387</v>
      </c>
      <c r="B43" s="245">
        <v>904</v>
      </c>
      <c r="C43" s="227">
        <v>8</v>
      </c>
      <c r="D43" s="227">
        <v>1</v>
      </c>
      <c r="E43" s="228" t="s">
        <v>685</v>
      </c>
      <c r="F43" s="229" t="s">
        <v>230</v>
      </c>
      <c r="G43" s="230">
        <v>4899.3999999999996</v>
      </c>
    </row>
    <row r="44" spans="1:7" ht="31.5">
      <c r="A44" s="226" t="s">
        <v>392</v>
      </c>
      <c r="B44" s="245">
        <v>904</v>
      </c>
      <c r="C44" s="227">
        <v>8</v>
      </c>
      <c r="D44" s="227">
        <v>1</v>
      </c>
      <c r="E44" s="228" t="s">
        <v>685</v>
      </c>
      <c r="F44" s="229" t="s">
        <v>393</v>
      </c>
      <c r="G44" s="230">
        <v>292.3</v>
      </c>
    </row>
    <row r="45" spans="1:7">
      <c r="A45" s="226" t="s">
        <v>398</v>
      </c>
      <c r="B45" s="245">
        <v>904</v>
      </c>
      <c r="C45" s="227">
        <v>8</v>
      </c>
      <c r="D45" s="227">
        <v>1</v>
      </c>
      <c r="E45" s="228" t="s">
        <v>685</v>
      </c>
      <c r="F45" s="229" t="s">
        <v>399</v>
      </c>
      <c r="G45" s="230">
        <v>22.3</v>
      </c>
    </row>
    <row r="46" spans="1:7" ht="47.25">
      <c r="A46" s="226" t="s">
        <v>400</v>
      </c>
      <c r="B46" s="245">
        <v>904</v>
      </c>
      <c r="C46" s="227">
        <v>8</v>
      </c>
      <c r="D46" s="227">
        <v>1</v>
      </c>
      <c r="E46" s="228" t="s">
        <v>686</v>
      </c>
      <c r="F46" s="229" t="s">
        <v>379</v>
      </c>
      <c r="G46" s="230">
        <v>500</v>
      </c>
    </row>
    <row r="47" spans="1:7" ht="63">
      <c r="A47" s="226" t="s">
        <v>387</v>
      </c>
      <c r="B47" s="245">
        <v>904</v>
      </c>
      <c r="C47" s="227">
        <v>8</v>
      </c>
      <c r="D47" s="227">
        <v>1</v>
      </c>
      <c r="E47" s="228" t="s">
        <v>686</v>
      </c>
      <c r="F47" s="229" t="s">
        <v>230</v>
      </c>
      <c r="G47" s="230">
        <v>500</v>
      </c>
    </row>
    <row r="48" spans="1:7">
      <c r="A48" s="226" t="s">
        <v>687</v>
      </c>
      <c r="B48" s="245">
        <v>904</v>
      </c>
      <c r="C48" s="227">
        <v>8</v>
      </c>
      <c r="D48" s="227">
        <v>1</v>
      </c>
      <c r="E48" s="228" t="s">
        <v>688</v>
      </c>
      <c r="F48" s="229" t="s">
        <v>379</v>
      </c>
      <c r="G48" s="230">
        <v>1194.0999999999999</v>
      </c>
    </row>
    <row r="49" spans="1:7" ht="31.5">
      <c r="A49" s="226" t="s">
        <v>447</v>
      </c>
      <c r="B49" s="245">
        <v>904</v>
      </c>
      <c r="C49" s="227">
        <v>8</v>
      </c>
      <c r="D49" s="227">
        <v>1</v>
      </c>
      <c r="E49" s="228" t="s">
        <v>689</v>
      </c>
      <c r="F49" s="229" t="s">
        <v>379</v>
      </c>
      <c r="G49" s="230">
        <v>1194.0999999999999</v>
      </c>
    </row>
    <row r="50" spans="1:7" ht="63">
      <c r="A50" s="226" t="s">
        <v>387</v>
      </c>
      <c r="B50" s="245">
        <v>904</v>
      </c>
      <c r="C50" s="227">
        <v>8</v>
      </c>
      <c r="D50" s="227">
        <v>1</v>
      </c>
      <c r="E50" s="228" t="s">
        <v>689</v>
      </c>
      <c r="F50" s="229" t="s">
        <v>230</v>
      </c>
      <c r="G50" s="230">
        <v>1056.2</v>
      </c>
    </row>
    <row r="51" spans="1:7" ht="31.5">
      <c r="A51" s="226" t="s">
        <v>392</v>
      </c>
      <c r="B51" s="245">
        <v>904</v>
      </c>
      <c r="C51" s="227">
        <v>8</v>
      </c>
      <c r="D51" s="227">
        <v>1</v>
      </c>
      <c r="E51" s="228" t="s">
        <v>689</v>
      </c>
      <c r="F51" s="229" t="s">
        <v>393</v>
      </c>
      <c r="G51" s="230">
        <v>130.5</v>
      </c>
    </row>
    <row r="52" spans="1:7">
      <c r="A52" s="226" t="s">
        <v>398</v>
      </c>
      <c r="B52" s="245">
        <v>904</v>
      </c>
      <c r="C52" s="227">
        <v>8</v>
      </c>
      <c r="D52" s="227">
        <v>1</v>
      </c>
      <c r="E52" s="228" t="s">
        <v>689</v>
      </c>
      <c r="F52" s="229" t="s">
        <v>399</v>
      </c>
      <c r="G52" s="230">
        <v>7.4</v>
      </c>
    </row>
    <row r="53" spans="1:7">
      <c r="A53" s="226" t="s">
        <v>690</v>
      </c>
      <c r="B53" s="245">
        <v>904</v>
      </c>
      <c r="C53" s="227">
        <v>8</v>
      </c>
      <c r="D53" s="227">
        <v>1</v>
      </c>
      <c r="E53" s="228" t="s">
        <v>691</v>
      </c>
      <c r="F53" s="229" t="s">
        <v>379</v>
      </c>
      <c r="G53" s="230">
        <v>9789.9</v>
      </c>
    </row>
    <row r="54" spans="1:7" ht="31.5">
      <c r="A54" s="226" t="s">
        <v>447</v>
      </c>
      <c r="B54" s="245">
        <v>904</v>
      </c>
      <c r="C54" s="227">
        <v>8</v>
      </c>
      <c r="D54" s="227">
        <v>1</v>
      </c>
      <c r="E54" s="228" t="s">
        <v>692</v>
      </c>
      <c r="F54" s="229" t="s">
        <v>379</v>
      </c>
      <c r="G54" s="230">
        <v>6289.9</v>
      </c>
    </row>
    <row r="55" spans="1:7" ht="63">
      <c r="A55" s="226" t="s">
        <v>387</v>
      </c>
      <c r="B55" s="245">
        <v>904</v>
      </c>
      <c r="C55" s="227">
        <v>8</v>
      </c>
      <c r="D55" s="227">
        <v>1</v>
      </c>
      <c r="E55" s="228" t="s">
        <v>692</v>
      </c>
      <c r="F55" s="229" t="s">
        <v>230</v>
      </c>
      <c r="G55" s="230">
        <v>5685.3</v>
      </c>
    </row>
    <row r="56" spans="1:7" ht="31.5">
      <c r="A56" s="226" t="s">
        <v>392</v>
      </c>
      <c r="B56" s="245">
        <v>904</v>
      </c>
      <c r="C56" s="227">
        <v>8</v>
      </c>
      <c r="D56" s="227">
        <v>1</v>
      </c>
      <c r="E56" s="228" t="s">
        <v>692</v>
      </c>
      <c r="F56" s="229" t="s">
        <v>393</v>
      </c>
      <c r="G56" s="230">
        <v>602.6</v>
      </c>
    </row>
    <row r="57" spans="1:7">
      <c r="A57" s="226" t="s">
        <v>398</v>
      </c>
      <c r="B57" s="245">
        <v>904</v>
      </c>
      <c r="C57" s="227">
        <v>8</v>
      </c>
      <c r="D57" s="227">
        <v>1</v>
      </c>
      <c r="E57" s="228" t="s">
        <v>692</v>
      </c>
      <c r="F57" s="229" t="s">
        <v>399</v>
      </c>
      <c r="G57" s="230">
        <v>2</v>
      </c>
    </row>
    <row r="58" spans="1:7" ht="47.25">
      <c r="A58" s="226" t="s">
        <v>400</v>
      </c>
      <c r="B58" s="245">
        <v>904</v>
      </c>
      <c r="C58" s="227">
        <v>8</v>
      </c>
      <c r="D58" s="227">
        <v>1</v>
      </c>
      <c r="E58" s="228" t="s">
        <v>693</v>
      </c>
      <c r="F58" s="229" t="s">
        <v>379</v>
      </c>
      <c r="G58" s="230">
        <v>3500</v>
      </c>
    </row>
    <row r="59" spans="1:7" ht="63">
      <c r="A59" s="226" t="s">
        <v>387</v>
      </c>
      <c r="B59" s="245">
        <v>904</v>
      </c>
      <c r="C59" s="227">
        <v>8</v>
      </c>
      <c r="D59" s="227">
        <v>1</v>
      </c>
      <c r="E59" s="228" t="s">
        <v>693</v>
      </c>
      <c r="F59" s="229" t="s">
        <v>230</v>
      </c>
      <c r="G59" s="230">
        <v>3500</v>
      </c>
    </row>
    <row r="60" spans="1:7" ht="63">
      <c r="A60" s="226" t="s">
        <v>402</v>
      </c>
      <c r="B60" s="245">
        <v>904</v>
      </c>
      <c r="C60" s="227">
        <v>8</v>
      </c>
      <c r="D60" s="227">
        <v>1</v>
      </c>
      <c r="E60" s="228" t="s">
        <v>403</v>
      </c>
      <c r="F60" s="229" t="s">
        <v>379</v>
      </c>
      <c r="G60" s="230">
        <v>267</v>
      </c>
    </row>
    <row r="61" spans="1:7" ht="78.75">
      <c r="A61" s="226" t="s">
        <v>404</v>
      </c>
      <c r="B61" s="245">
        <v>904</v>
      </c>
      <c r="C61" s="227">
        <v>8</v>
      </c>
      <c r="D61" s="227">
        <v>1</v>
      </c>
      <c r="E61" s="228" t="s">
        <v>405</v>
      </c>
      <c r="F61" s="229" t="s">
        <v>379</v>
      </c>
      <c r="G61" s="230">
        <v>267</v>
      </c>
    </row>
    <row r="62" spans="1:7" ht="63">
      <c r="A62" s="226" t="s">
        <v>542</v>
      </c>
      <c r="B62" s="245">
        <v>904</v>
      </c>
      <c r="C62" s="227">
        <v>8</v>
      </c>
      <c r="D62" s="227">
        <v>1</v>
      </c>
      <c r="E62" s="228" t="s">
        <v>543</v>
      </c>
      <c r="F62" s="229" t="s">
        <v>379</v>
      </c>
      <c r="G62" s="230">
        <v>247</v>
      </c>
    </row>
    <row r="63" spans="1:7" ht="31.5">
      <c r="A63" s="226" t="s">
        <v>392</v>
      </c>
      <c r="B63" s="245">
        <v>904</v>
      </c>
      <c r="C63" s="227">
        <v>8</v>
      </c>
      <c r="D63" s="227">
        <v>1</v>
      </c>
      <c r="E63" s="228" t="s">
        <v>543</v>
      </c>
      <c r="F63" s="229" t="s">
        <v>393</v>
      </c>
      <c r="G63" s="230">
        <v>247</v>
      </c>
    </row>
    <row r="64" spans="1:7" ht="47.25">
      <c r="A64" s="226" t="s">
        <v>694</v>
      </c>
      <c r="B64" s="245">
        <v>904</v>
      </c>
      <c r="C64" s="227">
        <v>8</v>
      </c>
      <c r="D64" s="227">
        <v>1</v>
      </c>
      <c r="E64" s="228" t="s">
        <v>695</v>
      </c>
      <c r="F64" s="229" t="s">
        <v>379</v>
      </c>
      <c r="G64" s="230">
        <v>20</v>
      </c>
    </row>
    <row r="65" spans="1:7" ht="31.5">
      <c r="A65" s="226" t="s">
        <v>392</v>
      </c>
      <c r="B65" s="245">
        <v>904</v>
      </c>
      <c r="C65" s="227">
        <v>8</v>
      </c>
      <c r="D65" s="227">
        <v>1</v>
      </c>
      <c r="E65" s="228" t="s">
        <v>695</v>
      </c>
      <c r="F65" s="229" t="s">
        <v>393</v>
      </c>
      <c r="G65" s="230">
        <v>20</v>
      </c>
    </row>
    <row r="66" spans="1:7" ht="31.15" customHeight="1">
      <c r="A66" s="226" t="s">
        <v>604</v>
      </c>
      <c r="B66" s="245">
        <v>904</v>
      </c>
      <c r="C66" s="227">
        <v>8</v>
      </c>
      <c r="D66" s="227">
        <v>1</v>
      </c>
      <c r="E66" s="228" t="s">
        <v>605</v>
      </c>
      <c r="F66" s="229" t="s">
        <v>379</v>
      </c>
      <c r="G66" s="230">
        <v>539</v>
      </c>
    </row>
    <row r="67" spans="1:7" ht="31.5">
      <c r="A67" s="226" t="s">
        <v>606</v>
      </c>
      <c r="B67" s="245">
        <v>904</v>
      </c>
      <c r="C67" s="227">
        <v>8</v>
      </c>
      <c r="D67" s="227">
        <v>1</v>
      </c>
      <c r="E67" s="228" t="s">
        <v>607</v>
      </c>
      <c r="F67" s="229" t="s">
        <v>379</v>
      </c>
      <c r="G67" s="230">
        <v>539</v>
      </c>
    </row>
    <row r="68" spans="1:7" ht="47.25">
      <c r="A68" s="226" t="s">
        <v>696</v>
      </c>
      <c r="B68" s="245">
        <v>904</v>
      </c>
      <c r="C68" s="227">
        <v>8</v>
      </c>
      <c r="D68" s="227">
        <v>1</v>
      </c>
      <c r="E68" s="228" t="s">
        <v>697</v>
      </c>
      <c r="F68" s="229" t="s">
        <v>379</v>
      </c>
      <c r="G68" s="230">
        <v>300</v>
      </c>
    </row>
    <row r="69" spans="1:7" ht="31.5">
      <c r="A69" s="226" t="s">
        <v>392</v>
      </c>
      <c r="B69" s="245">
        <v>904</v>
      </c>
      <c r="C69" s="227">
        <v>8</v>
      </c>
      <c r="D69" s="227">
        <v>1</v>
      </c>
      <c r="E69" s="228" t="s">
        <v>697</v>
      </c>
      <c r="F69" s="229" t="s">
        <v>393</v>
      </c>
      <c r="G69" s="230">
        <v>300</v>
      </c>
    </row>
    <row r="70" spans="1:7" ht="31.5">
      <c r="A70" s="226" t="s">
        <v>698</v>
      </c>
      <c r="B70" s="245">
        <v>904</v>
      </c>
      <c r="C70" s="227">
        <v>8</v>
      </c>
      <c r="D70" s="227">
        <v>1</v>
      </c>
      <c r="E70" s="228" t="s">
        <v>699</v>
      </c>
      <c r="F70" s="229" t="s">
        <v>379</v>
      </c>
      <c r="G70" s="230">
        <v>239</v>
      </c>
    </row>
    <row r="71" spans="1:7" ht="31.5">
      <c r="A71" s="226" t="s">
        <v>392</v>
      </c>
      <c r="B71" s="245">
        <v>904</v>
      </c>
      <c r="C71" s="227">
        <v>8</v>
      </c>
      <c r="D71" s="227">
        <v>1</v>
      </c>
      <c r="E71" s="228" t="s">
        <v>699</v>
      </c>
      <c r="F71" s="229" t="s">
        <v>393</v>
      </c>
      <c r="G71" s="230">
        <v>239</v>
      </c>
    </row>
    <row r="72" spans="1:7">
      <c r="A72" s="226" t="s">
        <v>700</v>
      </c>
      <c r="B72" s="245">
        <v>904</v>
      </c>
      <c r="C72" s="227">
        <v>8</v>
      </c>
      <c r="D72" s="227">
        <v>4</v>
      </c>
      <c r="E72" s="228" t="s">
        <v>379</v>
      </c>
      <c r="F72" s="229" t="s">
        <v>379</v>
      </c>
      <c r="G72" s="230">
        <v>807.8</v>
      </c>
    </row>
    <row r="73" spans="1:7" ht="31.5">
      <c r="A73" s="226" t="s">
        <v>381</v>
      </c>
      <c r="B73" s="245">
        <v>904</v>
      </c>
      <c r="C73" s="227">
        <v>8</v>
      </c>
      <c r="D73" s="227">
        <v>4</v>
      </c>
      <c r="E73" s="228" t="s">
        <v>382</v>
      </c>
      <c r="F73" s="229" t="s">
        <v>379</v>
      </c>
      <c r="G73" s="230">
        <v>807.8</v>
      </c>
    </row>
    <row r="74" spans="1:7">
      <c r="A74" s="226" t="s">
        <v>389</v>
      </c>
      <c r="B74" s="245">
        <v>904</v>
      </c>
      <c r="C74" s="227">
        <v>8</v>
      </c>
      <c r="D74" s="227">
        <v>4</v>
      </c>
      <c r="E74" s="228" t="s">
        <v>390</v>
      </c>
      <c r="F74" s="229" t="s">
        <v>379</v>
      </c>
      <c r="G74" s="230">
        <v>807.8</v>
      </c>
    </row>
    <row r="75" spans="1:7">
      <c r="A75" s="226" t="s">
        <v>385</v>
      </c>
      <c r="B75" s="245">
        <v>904</v>
      </c>
      <c r="C75" s="227">
        <v>8</v>
      </c>
      <c r="D75" s="227">
        <v>4</v>
      </c>
      <c r="E75" s="228" t="s">
        <v>391</v>
      </c>
      <c r="F75" s="229" t="s">
        <v>379</v>
      </c>
      <c r="G75" s="230">
        <v>807.8</v>
      </c>
    </row>
    <row r="76" spans="1:7" ht="63">
      <c r="A76" s="226" t="s">
        <v>387</v>
      </c>
      <c r="B76" s="245">
        <v>904</v>
      </c>
      <c r="C76" s="227">
        <v>8</v>
      </c>
      <c r="D76" s="227">
        <v>4</v>
      </c>
      <c r="E76" s="228" t="s">
        <v>391</v>
      </c>
      <c r="F76" s="229" t="s">
        <v>230</v>
      </c>
      <c r="G76" s="230">
        <v>804.9</v>
      </c>
    </row>
    <row r="77" spans="1:7" ht="31.5">
      <c r="A77" s="226" t="s">
        <v>392</v>
      </c>
      <c r="B77" s="245">
        <v>904</v>
      </c>
      <c r="C77" s="227">
        <v>8</v>
      </c>
      <c r="D77" s="227">
        <v>4</v>
      </c>
      <c r="E77" s="228" t="s">
        <v>391</v>
      </c>
      <c r="F77" s="229" t="s">
        <v>393</v>
      </c>
      <c r="G77" s="230">
        <v>2.9</v>
      </c>
    </row>
    <row r="78" spans="1:7" s="225" customFormat="1">
      <c r="A78" s="220" t="s">
        <v>789</v>
      </c>
      <c r="B78" s="244">
        <v>907</v>
      </c>
      <c r="C78" s="221">
        <v>0</v>
      </c>
      <c r="D78" s="221">
        <v>0</v>
      </c>
      <c r="E78" s="222" t="s">
        <v>379</v>
      </c>
      <c r="F78" s="223" t="s">
        <v>379</v>
      </c>
      <c r="G78" s="224">
        <v>521070.9</v>
      </c>
    </row>
    <row r="79" spans="1:7">
      <c r="A79" s="226" t="s">
        <v>528</v>
      </c>
      <c r="B79" s="245">
        <v>907</v>
      </c>
      <c r="C79" s="227">
        <v>7</v>
      </c>
      <c r="D79" s="227">
        <v>0</v>
      </c>
      <c r="E79" s="228" t="s">
        <v>379</v>
      </c>
      <c r="F79" s="229" t="s">
        <v>379</v>
      </c>
      <c r="G79" s="230">
        <v>515645.5</v>
      </c>
    </row>
    <row r="80" spans="1:7">
      <c r="A80" s="226" t="s">
        <v>529</v>
      </c>
      <c r="B80" s="245">
        <v>907</v>
      </c>
      <c r="C80" s="227">
        <v>7</v>
      </c>
      <c r="D80" s="227">
        <v>1</v>
      </c>
      <c r="E80" s="228" t="s">
        <v>379</v>
      </c>
      <c r="F80" s="229" t="s">
        <v>379</v>
      </c>
      <c r="G80" s="230">
        <v>136559.79999999999</v>
      </c>
    </row>
    <row r="81" spans="1:7">
      <c r="A81" s="226" t="s">
        <v>530</v>
      </c>
      <c r="B81" s="245">
        <v>907</v>
      </c>
      <c r="C81" s="227">
        <v>7</v>
      </c>
      <c r="D81" s="227">
        <v>1</v>
      </c>
      <c r="E81" s="228" t="s">
        <v>531</v>
      </c>
      <c r="F81" s="229" t="s">
        <v>379</v>
      </c>
      <c r="G81" s="230">
        <v>134356</v>
      </c>
    </row>
    <row r="82" spans="1:7" ht="31.5">
      <c r="A82" s="226" t="s">
        <v>447</v>
      </c>
      <c r="B82" s="245">
        <v>907</v>
      </c>
      <c r="C82" s="227">
        <v>7</v>
      </c>
      <c r="D82" s="227">
        <v>1</v>
      </c>
      <c r="E82" s="228" t="s">
        <v>532</v>
      </c>
      <c r="F82" s="229" t="s">
        <v>379</v>
      </c>
      <c r="G82" s="230">
        <v>22260.5</v>
      </c>
    </row>
    <row r="83" spans="1:7" ht="31.5">
      <c r="A83" s="226" t="s">
        <v>392</v>
      </c>
      <c r="B83" s="245">
        <v>907</v>
      </c>
      <c r="C83" s="227">
        <v>7</v>
      </c>
      <c r="D83" s="227">
        <v>1</v>
      </c>
      <c r="E83" s="228" t="s">
        <v>532</v>
      </c>
      <c r="F83" s="229" t="s">
        <v>393</v>
      </c>
      <c r="G83" s="230">
        <v>21554.1</v>
      </c>
    </row>
    <row r="84" spans="1:7">
      <c r="A84" s="226" t="s">
        <v>398</v>
      </c>
      <c r="B84" s="245">
        <v>907</v>
      </c>
      <c r="C84" s="227">
        <v>7</v>
      </c>
      <c r="D84" s="227">
        <v>1</v>
      </c>
      <c r="E84" s="228" t="s">
        <v>532</v>
      </c>
      <c r="F84" s="229" t="s">
        <v>399</v>
      </c>
      <c r="G84" s="230">
        <v>706.4</v>
      </c>
    </row>
    <row r="85" spans="1:7" ht="47.25">
      <c r="A85" s="226" t="s">
        <v>400</v>
      </c>
      <c r="B85" s="245">
        <v>907</v>
      </c>
      <c r="C85" s="227">
        <v>7</v>
      </c>
      <c r="D85" s="227">
        <v>1</v>
      </c>
      <c r="E85" s="228" t="s">
        <v>533</v>
      </c>
      <c r="F85" s="229" t="s">
        <v>379</v>
      </c>
      <c r="G85" s="230">
        <v>1200</v>
      </c>
    </row>
    <row r="86" spans="1:7" ht="31.5">
      <c r="A86" s="226" t="s">
        <v>392</v>
      </c>
      <c r="B86" s="245">
        <v>907</v>
      </c>
      <c r="C86" s="227">
        <v>7</v>
      </c>
      <c r="D86" s="227">
        <v>1</v>
      </c>
      <c r="E86" s="228" t="s">
        <v>533</v>
      </c>
      <c r="F86" s="229" t="s">
        <v>393</v>
      </c>
      <c r="G86" s="230">
        <v>1200</v>
      </c>
    </row>
    <row r="87" spans="1:7" ht="63">
      <c r="A87" s="226" t="s">
        <v>534</v>
      </c>
      <c r="B87" s="245">
        <v>907</v>
      </c>
      <c r="C87" s="227">
        <v>7</v>
      </c>
      <c r="D87" s="227">
        <v>1</v>
      </c>
      <c r="E87" s="228" t="s">
        <v>535</v>
      </c>
      <c r="F87" s="229" t="s">
        <v>379</v>
      </c>
      <c r="G87" s="230">
        <v>110895.5</v>
      </c>
    </row>
    <row r="88" spans="1:7" ht="63">
      <c r="A88" s="226" t="s">
        <v>387</v>
      </c>
      <c r="B88" s="245">
        <v>907</v>
      </c>
      <c r="C88" s="227">
        <v>7</v>
      </c>
      <c r="D88" s="227">
        <v>1</v>
      </c>
      <c r="E88" s="228" t="s">
        <v>535</v>
      </c>
      <c r="F88" s="229" t="s">
        <v>230</v>
      </c>
      <c r="G88" s="230">
        <v>110183.5</v>
      </c>
    </row>
    <row r="89" spans="1:7" ht="31.5">
      <c r="A89" s="226" t="s">
        <v>392</v>
      </c>
      <c r="B89" s="245">
        <v>907</v>
      </c>
      <c r="C89" s="227">
        <v>7</v>
      </c>
      <c r="D89" s="227">
        <v>1</v>
      </c>
      <c r="E89" s="228" t="s">
        <v>535</v>
      </c>
      <c r="F89" s="229" t="s">
        <v>393</v>
      </c>
      <c r="G89" s="230">
        <v>712</v>
      </c>
    </row>
    <row r="90" spans="1:7" ht="31.5">
      <c r="A90" s="226" t="s">
        <v>536</v>
      </c>
      <c r="B90" s="245">
        <v>907</v>
      </c>
      <c r="C90" s="227">
        <v>7</v>
      </c>
      <c r="D90" s="227">
        <v>1</v>
      </c>
      <c r="E90" s="228" t="s">
        <v>537</v>
      </c>
      <c r="F90" s="229" t="s">
        <v>379</v>
      </c>
      <c r="G90" s="230">
        <v>1003</v>
      </c>
    </row>
    <row r="91" spans="1:7" ht="63">
      <c r="A91" s="226" t="s">
        <v>538</v>
      </c>
      <c r="B91" s="245">
        <v>907</v>
      </c>
      <c r="C91" s="227">
        <v>7</v>
      </c>
      <c r="D91" s="227">
        <v>1</v>
      </c>
      <c r="E91" s="228" t="s">
        <v>539</v>
      </c>
      <c r="F91" s="229" t="s">
        <v>379</v>
      </c>
      <c r="G91" s="230">
        <v>1003</v>
      </c>
    </row>
    <row r="92" spans="1:7" ht="47.25">
      <c r="A92" s="226" t="s">
        <v>540</v>
      </c>
      <c r="B92" s="245">
        <v>907</v>
      </c>
      <c r="C92" s="227">
        <v>7</v>
      </c>
      <c r="D92" s="227">
        <v>1</v>
      </c>
      <c r="E92" s="228" t="s">
        <v>541</v>
      </c>
      <c r="F92" s="229" t="s">
        <v>379</v>
      </c>
      <c r="G92" s="230">
        <v>1003</v>
      </c>
    </row>
    <row r="93" spans="1:7" ht="31.5">
      <c r="A93" s="226" t="s">
        <v>392</v>
      </c>
      <c r="B93" s="245">
        <v>907</v>
      </c>
      <c r="C93" s="227">
        <v>7</v>
      </c>
      <c r="D93" s="227">
        <v>1</v>
      </c>
      <c r="E93" s="228" t="s">
        <v>541</v>
      </c>
      <c r="F93" s="229" t="s">
        <v>393</v>
      </c>
      <c r="G93" s="230">
        <v>1003</v>
      </c>
    </row>
    <row r="94" spans="1:7" ht="63">
      <c r="A94" s="226" t="s">
        <v>402</v>
      </c>
      <c r="B94" s="245">
        <v>907</v>
      </c>
      <c r="C94" s="227">
        <v>7</v>
      </c>
      <c r="D94" s="227">
        <v>1</v>
      </c>
      <c r="E94" s="228" t="s">
        <v>403</v>
      </c>
      <c r="F94" s="229" t="s">
        <v>379</v>
      </c>
      <c r="G94" s="230">
        <v>58.8</v>
      </c>
    </row>
    <row r="95" spans="1:7" ht="78.75">
      <c r="A95" s="226" t="s">
        <v>404</v>
      </c>
      <c r="B95" s="245">
        <v>907</v>
      </c>
      <c r="C95" s="227">
        <v>7</v>
      </c>
      <c r="D95" s="227">
        <v>1</v>
      </c>
      <c r="E95" s="228" t="s">
        <v>405</v>
      </c>
      <c r="F95" s="229" t="s">
        <v>379</v>
      </c>
      <c r="G95" s="230">
        <v>58.8</v>
      </c>
    </row>
    <row r="96" spans="1:7" ht="63">
      <c r="A96" s="226" t="s">
        <v>542</v>
      </c>
      <c r="B96" s="245">
        <v>907</v>
      </c>
      <c r="C96" s="227">
        <v>7</v>
      </c>
      <c r="D96" s="227">
        <v>1</v>
      </c>
      <c r="E96" s="228" t="s">
        <v>543</v>
      </c>
      <c r="F96" s="229" t="s">
        <v>379</v>
      </c>
      <c r="G96" s="230">
        <v>58.8</v>
      </c>
    </row>
    <row r="97" spans="1:7" ht="31.5">
      <c r="A97" s="226" t="s">
        <v>392</v>
      </c>
      <c r="B97" s="245">
        <v>907</v>
      </c>
      <c r="C97" s="227">
        <v>7</v>
      </c>
      <c r="D97" s="227">
        <v>1</v>
      </c>
      <c r="E97" s="228" t="s">
        <v>543</v>
      </c>
      <c r="F97" s="229" t="s">
        <v>393</v>
      </c>
      <c r="G97" s="230">
        <v>58.8</v>
      </c>
    </row>
    <row r="98" spans="1:7" ht="31.5">
      <c r="A98" s="226" t="s">
        <v>544</v>
      </c>
      <c r="B98" s="245">
        <v>907</v>
      </c>
      <c r="C98" s="227">
        <v>7</v>
      </c>
      <c r="D98" s="227">
        <v>1</v>
      </c>
      <c r="E98" s="228" t="s">
        <v>545</v>
      </c>
      <c r="F98" s="229" t="s">
        <v>379</v>
      </c>
      <c r="G98" s="230">
        <v>1122</v>
      </c>
    </row>
    <row r="99" spans="1:7" ht="31.5">
      <c r="A99" s="226" t="s">
        <v>546</v>
      </c>
      <c r="B99" s="245">
        <v>907</v>
      </c>
      <c r="C99" s="227">
        <v>7</v>
      </c>
      <c r="D99" s="227">
        <v>1</v>
      </c>
      <c r="E99" s="228" t="s">
        <v>547</v>
      </c>
      <c r="F99" s="229" t="s">
        <v>379</v>
      </c>
      <c r="G99" s="230">
        <v>1122</v>
      </c>
    </row>
    <row r="100" spans="1:7" ht="63">
      <c r="A100" s="226" t="s">
        <v>548</v>
      </c>
      <c r="B100" s="245">
        <v>907</v>
      </c>
      <c r="C100" s="227">
        <v>7</v>
      </c>
      <c r="D100" s="227">
        <v>1</v>
      </c>
      <c r="E100" s="228" t="s">
        <v>549</v>
      </c>
      <c r="F100" s="229" t="s">
        <v>379</v>
      </c>
      <c r="G100" s="230">
        <v>265</v>
      </c>
    </row>
    <row r="101" spans="1:7" ht="31.5">
      <c r="A101" s="226" t="s">
        <v>392</v>
      </c>
      <c r="B101" s="245">
        <v>907</v>
      </c>
      <c r="C101" s="227">
        <v>7</v>
      </c>
      <c r="D101" s="227">
        <v>1</v>
      </c>
      <c r="E101" s="228" t="s">
        <v>549</v>
      </c>
      <c r="F101" s="229" t="s">
        <v>393</v>
      </c>
      <c r="G101" s="230">
        <v>265</v>
      </c>
    </row>
    <row r="102" spans="1:7" ht="78.75">
      <c r="A102" s="226" t="s">
        <v>550</v>
      </c>
      <c r="B102" s="245">
        <v>907</v>
      </c>
      <c r="C102" s="227">
        <v>7</v>
      </c>
      <c r="D102" s="227">
        <v>1</v>
      </c>
      <c r="E102" s="228" t="s">
        <v>551</v>
      </c>
      <c r="F102" s="229" t="s">
        <v>379</v>
      </c>
      <c r="G102" s="230">
        <v>857</v>
      </c>
    </row>
    <row r="103" spans="1:7" ht="31.5">
      <c r="A103" s="226" t="s">
        <v>392</v>
      </c>
      <c r="B103" s="245">
        <v>907</v>
      </c>
      <c r="C103" s="227">
        <v>7</v>
      </c>
      <c r="D103" s="227">
        <v>1</v>
      </c>
      <c r="E103" s="228" t="s">
        <v>551</v>
      </c>
      <c r="F103" s="229" t="s">
        <v>393</v>
      </c>
      <c r="G103" s="230">
        <v>857</v>
      </c>
    </row>
    <row r="104" spans="1:7" ht="31.15" customHeight="1">
      <c r="A104" s="226" t="s">
        <v>552</v>
      </c>
      <c r="B104" s="245">
        <v>907</v>
      </c>
      <c r="C104" s="227">
        <v>7</v>
      </c>
      <c r="D104" s="227">
        <v>1</v>
      </c>
      <c r="E104" s="228" t="s">
        <v>553</v>
      </c>
      <c r="F104" s="229" t="s">
        <v>379</v>
      </c>
      <c r="G104" s="230">
        <v>20</v>
      </c>
    </row>
    <row r="105" spans="1:7" ht="63">
      <c r="A105" s="226" t="s">
        <v>554</v>
      </c>
      <c r="B105" s="245">
        <v>907</v>
      </c>
      <c r="C105" s="227">
        <v>7</v>
      </c>
      <c r="D105" s="227">
        <v>1</v>
      </c>
      <c r="E105" s="228" t="s">
        <v>555</v>
      </c>
      <c r="F105" s="229" t="s">
        <v>379</v>
      </c>
      <c r="G105" s="230">
        <v>20</v>
      </c>
    </row>
    <row r="106" spans="1:7" ht="46.9" customHeight="1">
      <c r="A106" s="226" t="s">
        <v>556</v>
      </c>
      <c r="B106" s="245">
        <v>907</v>
      </c>
      <c r="C106" s="227">
        <v>7</v>
      </c>
      <c r="D106" s="227">
        <v>1</v>
      </c>
      <c r="E106" s="228" t="s">
        <v>557</v>
      </c>
      <c r="F106" s="229" t="s">
        <v>379</v>
      </c>
      <c r="G106" s="230">
        <v>20</v>
      </c>
    </row>
    <row r="107" spans="1:7" ht="31.5">
      <c r="A107" s="226" t="s">
        <v>392</v>
      </c>
      <c r="B107" s="245">
        <v>907</v>
      </c>
      <c r="C107" s="227">
        <v>7</v>
      </c>
      <c r="D107" s="227">
        <v>1</v>
      </c>
      <c r="E107" s="228" t="s">
        <v>557</v>
      </c>
      <c r="F107" s="229" t="s">
        <v>393</v>
      </c>
      <c r="G107" s="230">
        <v>20</v>
      </c>
    </row>
    <row r="108" spans="1:7">
      <c r="A108" s="226" t="s">
        <v>558</v>
      </c>
      <c r="B108" s="245">
        <v>907</v>
      </c>
      <c r="C108" s="227">
        <v>7</v>
      </c>
      <c r="D108" s="227">
        <v>2</v>
      </c>
      <c r="E108" s="228" t="s">
        <v>379</v>
      </c>
      <c r="F108" s="229" t="s">
        <v>379</v>
      </c>
      <c r="G108" s="230">
        <v>352230.9</v>
      </c>
    </row>
    <row r="109" spans="1:7" ht="31.5">
      <c r="A109" s="226" t="s">
        <v>559</v>
      </c>
      <c r="B109" s="245">
        <v>907</v>
      </c>
      <c r="C109" s="227">
        <v>7</v>
      </c>
      <c r="D109" s="227">
        <v>2</v>
      </c>
      <c r="E109" s="228" t="s">
        <v>560</v>
      </c>
      <c r="F109" s="229" t="s">
        <v>379</v>
      </c>
      <c r="G109" s="230">
        <v>339529</v>
      </c>
    </row>
    <row r="110" spans="1:7" ht="31.5">
      <c r="A110" s="226" t="s">
        <v>447</v>
      </c>
      <c r="B110" s="245">
        <v>907</v>
      </c>
      <c r="C110" s="227">
        <v>7</v>
      </c>
      <c r="D110" s="227">
        <v>2</v>
      </c>
      <c r="E110" s="228" t="s">
        <v>561</v>
      </c>
      <c r="F110" s="229" t="s">
        <v>379</v>
      </c>
      <c r="G110" s="230">
        <v>13980.4</v>
      </c>
    </row>
    <row r="111" spans="1:7" ht="31.5">
      <c r="A111" s="226" t="s">
        <v>392</v>
      </c>
      <c r="B111" s="245">
        <v>907</v>
      </c>
      <c r="C111" s="227">
        <v>7</v>
      </c>
      <c r="D111" s="227">
        <v>2</v>
      </c>
      <c r="E111" s="228" t="s">
        <v>561</v>
      </c>
      <c r="F111" s="229" t="s">
        <v>393</v>
      </c>
      <c r="G111" s="230">
        <v>11735.4</v>
      </c>
    </row>
    <row r="112" spans="1:7">
      <c r="A112" s="226" t="s">
        <v>562</v>
      </c>
      <c r="B112" s="245">
        <v>907</v>
      </c>
      <c r="C112" s="227">
        <v>7</v>
      </c>
      <c r="D112" s="227">
        <v>2</v>
      </c>
      <c r="E112" s="228" t="s">
        <v>561</v>
      </c>
      <c r="F112" s="229" t="s">
        <v>563</v>
      </c>
      <c r="G112" s="230">
        <v>9</v>
      </c>
    </row>
    <row r="113" spans="1:7">
      <c r="A113" s="226" t="s">
        <v>398</v>
      </c>
      <c r="B113" s="245">
        <v>907</v>
      </c>
      <c r="C113" s="227">
        <v>7</v>
      </c>
      <c r="D113" s="227">
        <v>2</v>
      </c>
      <c r="E113" s="228" t="s">
        <v>561</v>
      </c>
      <c r="F113" s="229" t="s">
        <v>399</v>
      </c>
      <c r="G113" s="230">
        <v>2236</v>
      </c>
    </row>
    <row r="114" spans="1:7" ht="47.25">
      <c r="A114" s="226" t="s">
        <v>400</v>
      </c>
      <c r="B114" s="245">
        <v>907</v>
      </c>
      <c r="C114" s="227">
        <v>7</v>
      </c>
      <c r="D114" s="227">
        <v>2</v>
      </c>
      <c r="E114" s="228" t="s">
        <v>564</v>
      </c>
      <c r="F114" s="229" t="s">
        <v>379</v>
      </c>
      <c r="G114" s="230">
        <v>4000</v>
      </c>
    </row>
    <row r="115" spans="1:7" ht="31.5">
      <c r="A115" s="226" t="s">
        <v>392</v>
      </c>
      <c r="B115" s="245">
        <v>907</v>
      </c>
      <c r="C115" s="227">
        <v>7</v>
      </c>
      <c r="D115" s="227">
        <v>2</v>
      </c>
      <c r="E115" s="228" t="s">
        <v>564</v>
      </c>
      <c r="F115" s="229" t="s">
        <v>393</v>
      </c>
      <c r="G115" s="230">
        <v>4000</v>
      </c>
    </row>
    <row r="116" spans="1:7" ht="94.5">
      <c r="A116" s="226" t="s">
        <v>565</v>
      </c>
      <c r="B116" s="245">
        <v>907</v>
      </c>
      <c r="C116" s="227">
        <v>7</v>
      </c>
      <c r="D116" s="227">
        <v>2</v>
      </c>
      <c r="E116" s="228" t="s">
        <v>566</v>
      </c>
      <c r="F116" s="229" t="s">
        <v>379</v>
      </c>
      <c r="G116" s="230">
        <v>321548.59999999998</v>
      </c>
    </row>
    <row r="117" spans="1:7" ht="63">
      <c r="A117" s="226" t="s">
        <v>387</v>
      </c>
      <c r="B117" s="245">
        <v>907</v>
      </c>
      <c r="C117" s="227">
        <v>7</v>
      </c>
      <c r="D117" s="227">
        <v>2</v>
      </c>
      <c r="E117" s="228" t="s">
        <v>566</v>
      </c>
      <c r="F117" s="229" t="s">
        <v>230</v>
      </c>
      <c r="G117" s="230">
        <v>315637.09999999998</v>
      </c>
    </row>
    <row r="118" spans="1:7" ht="31.5">
      <c r="A118" s="226" t="s">
        <v>392</v>
      </c>
      <c r="B118" s="245">
        <v>907</v>
      </c>
      <c r="C118" s="227">
        <v>7</v>
      </c>
      <c r="D118" s="227">
        <v>2</v>
      </c>
      <c r="E118" s="228" t="s">
        <v>566</v>
      </c>
      <c r="F118" s="229" t="s">
        <v>393</v>
      </c>
      <c r="G118" s="230">
        <v>5911.5</v>
      </c>
    </row>
    <row r="119" spans="1:7" ht="31.9" customHeight="1">
      <c r="A119" s="226" t="s">
        <v>567</v>
      </c>
      <c r="B119" s="245">
        <v>907</v>
      </c>
      <c r="C119" s="227">
        <v>7</v>
      </c>
      <c r="D119" s="227">
        <v>2</v>
      </c>
      <c r="E119" s="228" t="s">
        <v>568</v>
      </c>
      <c r="F119" s="229" t="s">
        <v>379</v>
      </c>
      <c r="G119" s="230">
        <v>100</v>
      </c>
    </row>
    <row r="120" spans="1:7" ht="47.45" customHeight="1">
      <c r="A120" s="226" t="s">
        <v>569</v>
      </c>
      <c r="B120" s="245">
        <v>907</v>
      </c>
      <c r="C120" s="227">
        <v>7</v>
      </c>
      <c r="D120" s="227">
        <v>2</v>
      </c>
      <c r="E120" s="228" t="s">
        <v>570</v>
      </c>
      <c r="F120" s="229" t="s">
        <v>379</v>
      </c>
      <c r="G120" s="230">
        <v>100</v>
      </c>
    </row>
    <row r="121" spans="1:7" ht="63">
      <c r="A121" s="226" t="s">
        <v>571</v>
      </c>
      <c r="B121" s="245">
        <v>907</v>
      </c>
      <c r="C121" s="227">
        <v>7</v>
      </c>
      <c r="D121" s="227">
        <v>2</v>
      </c>
      <c r="E121" s="228" t="s">
        <v>572</v>
      </c>
      <c r="F121" s="229" t="s">
        <v>379</v>
      </c>
      <c r="G121" s="230">
        <v>100</v>
      </c>
    </row>
    <row r="122" spans="1:7" ht="31.5">
      <c r="A122" s="226" t="s">
        <v>392</v>
      </c>
      <c r="B122" s="245">
        <v>907</v>
      </c>
      <c r="C122" s="227">
        <v>7</v>
      </c>
      <c r="D122" s="227">
        <v>2</v>
      </c>
      <c r="E122" s="228" t="s">
        <v>572</v>
      </c>
      <c r="F122" s="229" t="s">
        <v>393</v>
      </c>
      <c r="G122" s="230">
        <v>100</v>
      </c>
    </row>
    <row r="123" spans="1:7" ht="31.5">
      <c r="A123" s="226" t="s">
        <v>573</v>
      </c>
      <c r="B123" s="245">
        <v>907</v>
      </c>
      <c r="C123" s="227">
        <v>7</v>
      </c>
      <c r="D123" s="227">
        <v>2</v>
      </c>
      <c r="E123" s="228" t="s">
        <v>574</v>
      </c>
      <c r="F123" s="229" t="s">
        <v>379</v>
      </c>
      <c r="G123" s="230">
        <v>7801</v>
      </c>
    </row>
    <row r="124" spans="1:7" ht="47.25">
      <c r="A124" s="226" t="s">
        <v>575</v>
      </c>
      <c r="B124" s="245">
        <v>907</v>
      </c>
      <c r="C124" s="227">
        <v>7</v>
      </c>
      <c r="D124" s="227">
        <v>2</v>
      </c>
      <c r="E124" s="228" t="s">
        <v>576</v>
      </c>
      <c r="F124" s="229" t="s">
        <v>379</v>
      </c>
      <c r="G124" s="230">
        <v>7801</v>
      </c>
    </row>
    <row r="125" spans="1:7" ht="94.5">
      <c r="A125" s="226" t="s">
        <v>577</v>
      </c>
      <c r="B125" s="245">
        <v>907</v>
      </c>
      <c r="C125" s="227">
        <v>7</v>
      </c>
      <c r="D125" s="227">
        <v>2</v>
      </c>
      <c r="E125" s="228" t="s">
        <v>578</v>
      </c>
      <c r="F125" s="229" t="s">
        <v>379</v>
      </c>
      <c r="G125" s="230">
        <v>471</v>
      </c>
    </row>
    <row r="126" spans="1:7" ht="31.5">
      <c r="A126" s="226" t="s">
        <v>392</v>
      </c>
      <c r="B126" s="245">
        <v>907</v>
      </c>
      <c r="C126" s="227">
        <v>7</v>
      </c>
      <c r="D126" s="227">
        <v>2</v>
      </c>
      <c r="E126" s="228" t="s">
        <v>578</v>
      </c>
      <c r="F126" s="229" t="s">
        <v>393</v>
      </c>
      <c r="G126" s="230">
        <v>471</v>
      </c>
    </row>
    <row r="127" spans="1:7" ht="47.25">
      <c r="A127" s="226" t="s">
        <v>579</v>
      </c>
      <c r="B127" s="245">
        <v>907</v>
      </c>
      <c r="C127" s="227">
        <v>7</v>
      </c>
      <c r="D127" s="227">
        <v>2</v>
      </c>
      <c r="E127" s="228" t="s">
        <v>580</v>
      </c>
      <c r="F127" s="229" t="s">
        <v>379</v>
      </c>
      <c r="G127" s="230">
        <v>6985</v>
      </c>
    </row>
    <row r="128" spans="1:7" ht="31.5">
      <c r="A128" s="226" t="s">
        <v>392</v>
      </c>
      <c r="B128" s="245">
        <v>907</v>
      </c>
      <c r="C128" s="227">
        <v>7</v>
      </c>
      <c r="D128" s="227">
        <v>2</v>
      </c>
      <c r="E128" s="228" t="s">
        <v>580</v>
      </c>
      <c r="F128" s="229" t="s">
        <v>393</v>
      </c>
      <c r="G128" s="230">
        <v>6985</v>
      </c>
    </row>
    <row r="129" spans="1:7" ht="63">
      <c r="A129" s="226" t="s">
        <v>581</v>
      </c>
      <c r="B129" s="245">
        <v>907</v>
      </c>
      <c r="C129" s="227">
        <v>7</v>
      </c>
      <c r="D129" s="227">
        <v>2</v>
      </c>
      <c r="E129" s="228" t="s">
        <v>582</v>
      </c>
      <c r="F129" s="229" t="s">
        <v>379</v>
      </c>
      <c r="G129" s="230">
        <v>345</v>
      </c>
    </row>
    <row r="130" spans="1:7" ht="31.5">
      <c r="A130" s="226" t="s">
        <v>392</v>
      </c>
      <c r="B130" s="245">
        <v>907</v>
      </c>
      <c r="C130" s="227">
        <v>7</v>
      </c>
      <c r="D130" s="227">
        <v>2</v>
      </c>
      <c r="E130" s="228" t="s">
        <v>582</v>
      </c>
      <c r="F130" s="229" t="s">
        <v>393</v>
      </c>
      <c r="G130" s="230">
        <v>345</v>
      </c>
    </row>
    <row r="131" spans="1:7" ht="31.5">
      <c r="A131" s="226" t="s">
        <v>536</v>
      </c>
      <c r="B131" s="245">
        <v>907</v>
      </c>
      <c r="C131" s="227">
        <v>7</v>
      </c>
      <c r="D131" s="227">
        <v>2</v>
      </c>
      <c r="E131" s="228" t="s">
        <v>537</v>
      </c>
      <c r="F131" s="229" t="s">
        <v>379</v>
      </c>
      <c r="G131" s="230">
        <v>1177</v>
      </c>
    </row>
    <row r="132" spans="1:7" ht="63">
      <c r="A132" s="226" t="s">
        <v>538</v>
      </c>
      <c r="B132" s="245">
        <v>907</v>
      </c>
      <c r="C132" s="227">
        <v>7</v>
      </c>
      <c r="D132" s="227">
        <v>2</v>
      </c>
      <c r="E132" s="228" t="s">
        <v>539</v>
      </c>
      <c r="F132" s="229" t="s">
        <v>379</v>
      </c>
      <c r="G132" s="230">
        <v>1177</v>
      </c>
    </row>
    <row r="133" spans="1:7" ht="47.25">
      <c r="A133" s="226" t="s">
        <v>540</v>
      </c>
      <c r="B133" s="245">
        <v>907</v>
      </c>
      <c r="C133" s="227">
        <v>7</v>
      </c>
      <c r="D133" s="227">
        <v>2</v>
      </c>
      <c r="E133" s="228" t="s">
        <v>541</v>
      </c>
      <c r="F133" s="229" t="s">
        <v>379</v>
      </c>
      <c r="G133" s="230">
        <v>1177</v>
      </c>
    </row>
    <row r="134" spans="1:7" ht="31.5">
      <c r="A134" s="226" t="s">
        <v>392</v>
      </c>
      <c r="B134" s="245">
        <v>907</v>
      </c>
      <c r="C134" s="227">
        <v>7</v>
      </c>
      <c r="D134" s="227">
        <v>2</v>
      </c>
      <c r="E134" s="228" t="s">
        <v>541</v>
      </c>
      <c r="F134" s="229" t="s">
        <v>393</v>
      </c>
      <c r="G134" s="230">
        <v>1177</v>
      </c>
    </row>
    <row r="135" spans="1:7" ht="63">
      <c r="A135" s="226" t="s">
        <v>402</v>
      </c>
      <c r="B135" s="245">
        <v>907</v>
      </c>
      <c r="C135" s="227">
        <v>7</v>
      </c>
      <c r="D135" s="227">
        <v>2</v>
      </c>
      <c r="E135" s="228" t="s">
        <v>403</v>
      </c>
      <c r="F135" s="229" t="s">
        <v>379</v>
      </c>
      <c r="G135" s="230">
        <v>47.4</v>
      </c>
    </row>
    <row r="136" spans="1:7" ht="78.75">
      <c r="A136" s="226" t="s">
        <v>404</v>
      </c>
      <c r="B136" s="245">
        <v>907</v>
      </c>
      <c r="C136" s="227">
        <v>7</v>
      </c>
      <c r="D136" s="227">
        <v>2</v>
      </c>
      <c r="E136" s="228" t="s">
        <v>405</v>
      </c>
      <c r="F136" s="229" t="s">
        <v>379</v>
      </c>
      <c r="G136" s="230">
        <v>47.4</v>
      </c>
    </row>
    <row r="137" spans="1:7" ht="63">
      <c r="A137" s="226" t="s">
        <v>542</v>
      </c>
      <c r="B137" s="245">
        <v>907</v>
      </c>
      <c r="C137" s="227">
        <v>7</v>
      </c>
      <c r="D137" s="227">
        <v>2</v>
      </c>
      <c r="E137" s="228" t="s">
        <v>543</v>
      </c>
      <c r="F137" s="229" t="s">
        <v>379</v>
      </c>
      <c r="G137" s="230">
        <v>47.4</v>
      </c>
    </row>
    <row r="138" spans="1:7" ht="31.5">
      <c r="A138" s="226" t="s">
        <v>392</v>
      </c>
      <c r="B138" s="245">
        <v>907</v>
      </c>
      <c r="C138" s="227">
        <v>7</v>
      </c>
      <c r="D138" s="227">
        <v>2</v>
      </c>
      <c r="E138" s="228" t="s">
        <v>543</v>
      </c>
      <c r="F138" s="229" t="s">
        <v>393</v>
      </c>
      <c r="G138" s="230">
        <v>47.4</v>
      </c>
    </row>
    <row r="139" spans="1:7" ht="31.5">
      <c r="A139" s="226" t="s">
        <v>583</v>
      </c>
      <c r="B139" s="245">
        <v>907</v>
      </c>
      <c r="C139" s="227">
        <v>7</v>
      </c>
      <c r="D139" s="227">
        <v>2</v>
      </c>
      <c r="E139" s="228" t="s">
        <v>584</v>
      </c>
      <c r="F139" s="229" t="s">
        <v>379</v>
      </c>
      <c r="G139" s="230">
        <v>1553.5</v>
      </c>
    </row>
    <row r="140" spans="1:7" ht="63">
      <c r="A140" s="226" t="s">
        <v>585</v>
      </c>
      <c r="B140" s="245">
        <v>907</v>
      </c>
      <c r="C140" s="227">
        <v>7</v>
      </c>
      <c r="D140" s="227">
        <v>2</v>
      </c>
      <c r="E140" s="228" t="s">
        <v>586</v>
      </c>
      <c r="F140" s="229" t="s">
        <v>379</v>
      </c>
      <c r="G140" s="230">
        <v>1553.5</v>
      </c>
    </row>
    <row r="141" spans="1:7" ht="94.5">
      <c r="A141" s="226" t="s">
        <v>587</v>
      </c>
      <c r="B141" s="245">
        <v>907</v>
      </c>
      <c r="C141" s="227">
        <v>7</v>
      </c>
      <c r="D141" s="227">
        <v>2</v>
      </c>
      <c r="E141" s="228" t="s">
        <v>588</v>
      </c>
      <c r="F141" s="229" t="s">
        <v>379</v>
      </c>
      <c r="G141" s="230">
        <v>966.5</v>
      </c>
    </row>
    <row r="142" spans="1:7" ht="31.5">
      <c r="A142" s="226" t="s">
        <v>392</v>
      </c>
      <c r="B142" s="245">
        <v>907</v>
      </c>
      <c r="C142" s="227">
        <v>7</v>
      </c>
      <c r="D142" s="227">
        <v>2</v>
      </c>
      <c r="E142" s="228" t="s">
        <v>588</v>
      </c>
      <c r="F142" s="229" t="s">
        <v>393</v>
      </c>
      <c r="G142" s="230">
        <v>966.5</v>
      </c>
    </row>
    <row r="143" spans="1:7" ht="31.5">
      <c r="A143" s="226" t="s">
        <v>589</v>
      </c>
      <c r="B143" s="245">
        <v>907</v>
      </c>
      <c r="C143" s="227">
        <v>7</v>
      </c>
      <c r="D143" s="227">
        <v>2</v>
      </c>
      <c r="E143" s="228" t="s">
        <v>590</v>
      </c>
      <c r="F143" s="229" t="s">
        <v>379</v>
      </c>
      <c r="G143" s="230">
        <v>587</v>
      </c>
    </row>
    <row r="144" spans="1:7" ht="31.5">
      <c r="A144" s="226" t="s">
        <v>392</v>
      </c>
      <c r="B144" s="245">
        <v>907</v>
      </c>
      <c r="C144" s="227">
        <v>7</v>
      </c>
      <c r="D144" s="227">
        <v>2</v>
      </c>
      <c r="E144" s="228" t="s">
        <v>590</v>
      </c>
      <c r="F144" s="229" t="s">
        <v>393</v>
      </c>
      <c r="G144" s="230">
        <v>587</v>
      </c>
    </row>
    <row r="145" spans="1:7" ht="31.5">
      <c r="A145" s="226" t="s">
        <v>544</v>
      </c>
      <c r="B145" s="245">
        <v>907</v>
      </c>
      <c r="C145" s="227">
        <v>7</v>
      </c>
      <c r="D145" s="227">
        <v>2</v>
      </c>
      <c r="E145" s="228" t="s">
        <v>545</v>
      </c>
      <c r="F145" s="229" t="s">
        <v>379</v>
      </c>
      <c r="G145" s="230">
        <v>1993</v>
      </c>
    </row>
    <row r="146" spans="1:7" ht="31.5">
      <c r="A146" s="226" t="s">
        <v>546</v>
      </c>
      <c r="B146" s="245">
        <v>907</v>
      </c>
      <c r="C146" s="227">
        <v>7</v>
      </c>
      <c r="D146" s="227">
        <v>2</v>
      </c>
      <c r="E146" s="228" t="s">
        <v>547</v>
      </c>
      <c r="F146" s="229" t="s">
        <v>379</v>
      </c>
      <c r="G146" s="230">
        <v>1993</v>
      </c>
    </row>
    <row r="147" spans="1:7" ht="63">
      <c r="A147" s="226" t="s">
        <v>548</v>
      </c>
      <c r="B147" s="245">
        <v>907</v>
      </c>
      <c r="C147" s="227">
        <v>7</v>
      </c>
      <c r="D147" s="227">
        <v>2</v>
      </c>
      <c r="E147" s="228" t="s">
        <v>549</v>
      </c>
      <c r="F147" s="229" t="s">
        <v>379</v>
      </c>
      <c r="G147" s="230">
        <v>300</v>
      </c>
    </row>
    <row r="148" spans="1:7" ht="31.5">
      <c r="A148" s="226" t="s">
        <v>392</v>
      </c>
      <c r="B148" s="245">
        <v>907</v>
      </c>
      <c r="C148" s="227">
        <v>7</v>
      </c>
      <c r="D148" s="227">
        <v>2</v>
      </c>
      <c r="E148" s="228" t="s">
        <v>549</v>
      </c>
      <c r="F148" s="229" t="s">
        <v>393</v>
      </c>
      <c r="G148" s="230">
        <v>300</v>
      </c>
    </row>
    <row r="149" spans="1:7" ht="78.75">
      <c r="A149" s="226" t="s">
        <v>550</v>
      </c>
      <c r="B149" s="245">
        <v>907</v>
      </c>
      <c r="C149" s="227">
        <v>7</v>
      </c>
      <c r="D149" s="227">
        <v>2</v>
      </c>
      <c r="E149" s="228" t="s">
        <v>551</v>
      </c>
      <c r="F149" s="229" t="s">
        <v>379</v>
      </c>
      <c r="G149" s="230">
        <v>1693</v>
      </c>
    </row>
    <row r="150" spans="1:7" ht="31.5">
      <c r="A150" s="226" t="s">
        <v>392</v>
      </c>
      <c r="B150" s="245">
        <v>907</v>
      </c>
      <c r="C150" s="227">
        <v>7</v>
      </c>
      <c r="D150" s="227">
        <v>2</v>
      </c>
      <c r="E150" s="228" t="s">
        <v>551</v>
      </c>
      <c r="F150" s="229" t="s">
        <v>393</v>
      </c>
      <c r="G150" s="230">
        <v>1693</v>
      </c>
    </row>
    <row r="151" spans="1:7" ht="31.9" customHeight="1">
      <c r="A151" s="226" t="s">
        <v>552</v>
      </c>
      <c r="B151" s="245">
        <v>907</v>
      </c>
      <c r="C151" s="227">
        <v>7</v>
      </c>
      <c r="D151" s="227">
        <v>2</v>
      </c>
      <c r="E151" s="228" t="s">
        <v>553</v>
      </c>
      <c r="F151" s="229" t="s">
        <v>379</v>
      </c>
      <c r="G151" s="230">
        <v>15</v>
      </c>
    </row>
    <row r="152" spans="1:7" ht="63">
      <c r="A152" s="226" t="s">
        <v>554</v>
      </c>
      <c r="B152" s="245">
        <v>907</v>
      </c>
      <c r="C152" s="227">
        <v>7</v>
      </c>
      <c r="D152" s="227">
        <v>2</v>
      </c>
      <c r="E152" s="228" t="s">
        <v>555</v>
      </c>
      <c r="F152" s="229" t="s">
        <v>379</v>
      </c>
      <c r="G152" s="230">
        <v>15</v>
      </c>
    </row>
    <row r="153" spans="1:7" ht="94.5">
      <c r="A153" s="226" t="s">
        <v>591</v>
      </c>
      <c r="B153" s="245">
        <v>907</v>
      </c>
      <c r="C153" s="227">
        <v>7</v>
      </c>
      <c r="D153" s="227">
        <v>2</v>
      </c>
      <c r="E153" s="228" t="s">
        <v>592</v>
      </c>
      <c r="F153" s="229" t="s">
        <v>379</v>
      </c>
      <c r="G153" s="230">
        <v>15</v>
      </c>
    </row>
    <row r="154" spans="1:7" ht="31.5">
      <c r="A154" s="226" t="s">
        <v>392</v>
      </c>
      <c r="B154" s="245">
        <v>907</v>
      </c>
      <c r="C154" s="227">
        <v>7</v>
      </c>
      <c r="D154" s="227">
        <v>2</v>
      </c>
      <c r="E154" s="228" t="s">
        <v>592</v>
      </c>
      <c r="F154" s="229" t="s">
        <v>393</v>
      </c>
      <c r="G154" s="230">
        <v>15</v>
      </c>
    </row>
    <row r="155" spans="1:7" ht="47.25">
      <c r="A155" s="226" t="s">
        <v>593</v>
      </c>
      <c r="B155" s="245">
        <v>907</v>
      </c>
      <c r="C155" s="227">
        <v>7</v>
      </c>
      <c r="D155" s="227">
        <v>2</v>
      </c>
      <c r="E155" s="228" t="s">
        <v>594</v>
      </c>
      <c r="F155" s="229" t="s">
        <v>379</v>
      </c>
      <c r="G155" s="230">
        <v>15</v>
      </c>
    </row>
    <row r="156" spans="1:7" ht="47.25">
      <c r="A156" s="226" t="s">
        <v>595</v>
      </c>
      <c r="B156" s="245">
        <v>907</v>
      </c>
      <c r="C156" s="227">
        <v>7</v>
      </c>
      <c r="D156" s="227">
        <v>2</v>
      </c>
      <c r="E156" s="228" t="s">
        <v>596</v>
      </c>
      <c r="F156" s="229" t="s">
        <v>379</v>
      </c>
      <c r="G156" s="230">
        <v>15</v>
      </c>
    </row>
    <row r="157" spans="1:7" ht="31.5">
      <c r="A157" s="226" t="s">
        <v>597</v>
      </c>
      <c r="B157" s="245">
        <v>907</v>
      </c>
      <c r="C157" s="227">
        <v>7</v>
      </c>
      <c r="D157" s="227">
        <v>2</v>
      </c>
      <c r="E157" s="228" t="s">
        <v>598</v>
      </c>
      <c r="F157" s="229" t="s">
        <v>379</v>
      </c>
      <c r="G157" s="230">
        <v>15</v>
      </c>
    </row>
    <row r="158" spans="1:7" ht="31.5">
      <c r="A158" s="226" t="s">
        <v>392</v>
      </c>
      <c r="B158" s="245">
        <v>907</v>
      </c>
      <c r="C158" s="227">
        <v>7</v>
      </c>
      <c r="D158" s="227">
        <v>2</v>
      </c>
      <c r="E158" s="228" t="s">
        <v>598</v>
      </c>
      <c r="F158" s="229" t="s">
        <v>393</v>
      </c>
      <c r="G158" s="230">
        <v>15</v>
      </c>
    </row>
    <row r="159" spans="1:7">
      <c r="A159" s="226" t="s">
        <v>599</v>
      </c>
      <c r="B159" s="245">
        <v>907</v>
      </c>
      <c r="C159" s="227">
        <v>7</v>
      </c>
      <c r="D159" s="227">
        <v>3</v>
      </c>
      <c r="E159" s="228" t="s">
        <v>379</v>
      </c>
      <c r="F159" s="229" t="s">
        <v>379</v>
      </c>
      <c r="G159" s="230">
        <v>19888</v>
      </c>
    </row>
    <row r="160" spans="1:7">
      <c r="A160" s="226" t="s">
        <v>600</v>
      </c>
      <c r="B160" s="245">
        <v>907</v>
      </c>
      <c r="C160" s="227">
        <v>7</v>
      </c>
      <c r="D160" s="227">
        <v>3</v>
      </c>
      <c r="E160" s="228" t="s">
        <v>601</v>
      </c>
      <c r="F160" s="229" t="s">
        <v>379</v>
      </c>
      <c r="G160" s="230">
        <v>19393.599999999999</v>
      </c>
    </row>
    <row r="161" spans="1:7" ht="31.5">
      <c r="A161" s="226" t="s">
        <v>447</v>
      </c>
      <c r="B161" s="245">
        <v>907</v>
      </c>
      <c r="C161" s="227">
        <v>7</v>
      </c>
      <c r="D161" s="227">
        <v>3</v>
      </c>
      <c r="E161" s="228" t="s">
        <v>602</v>
      </c>
      <c r="F161" s="229" t="s">
        <v>379</v>
      </c>
      <c r="G161" s="230">
        <v>12157.7</v>
      </c>
    </row>
    <row r="162" spans="1:7" ht="63">
      <c r="A162" s="226" t="s">
        <v>387</v>
      </c>
      <c r="B162" s="245">
        <v>907</v>
      </c>
      <c r="C162" s="227">
        <v>7</v>
      </c>
      <c r="D162" s="227">
        <v>3</v>
      </c>
      <c r="E162" s="228" t="s">
        <v>602</v>
      </c>
      <c r="F162" s="229" t="s">
        <v>230</v>
      </c>
      <c r="G162" s="230">
        <v>10827.3</v>
      </c>
    </row>
    <row r="163" spans="1:7" ht="31.5">
      <c r="A163" s="226" t="s">
        <v>392</v>
      </c>
      <c r="B163" s="245">
        <v>907</v>
      </c>
      <c r="C163" s="227">
        <v>7</v>
      </c>
      <c r="D163" s="227">
        <v>3</v>
      </c>
      <c r="E163" s="228" t="s">
        <v>602</v>
      </c>
      <c r="F163" s="229" t="s">
        <v>393</v>
      </c>
      <c r="G163" s="230">
        <v>995.6</v>
      </c>
    </row>
    <row r="164" spans="1:7">
      <c r="A164" s="226" t="s">
        <v>398</v>
      </c>
      <c r="B164" s="245">
        <v>907</v>
      </c>
      <c r="C164" s="227">
        <v>7</v>
      </c>
      <c r="D164" s="227">
        <v>3</v>
      </c>
      <c r="E164" s="228" t="s">
        <v>602</v>
      </c>
      <c r="F164" s="229" t="s">
        <v>399</v>
      </c>
      <c r="G164" s="230">
        <v>334.8</v>
      </c>
    </row>
    <row r="165" spans="1:7" ht="47.25">
      <c r="A165" s="226" t="s">
        <v>400</v>
      </c>
      <c r="B165" s="245">
        <v>907</v>
      </c>
      <c r="C165" s="227">
        <v>7</v>
      </c>
      <c r="D165" s="227">
        <v>3</v>
      </c>
      <c r="E165" s="228" t="s">
        <v>603</v>
      </c>
      <c r="F165" s="229" t="s">
        <v>379</v>
      </c>
      <c r="G165" s="230">
        <v>7235.9</v>
      </c>
    </row>
    <row r="166" spans="1:7" ht="63">
      <c r="A166" s="226" t="s">
        <v>387</v>
      </c>
      <c r="B166" s="245">
        <v>907</v>
      </c>
      <c r="C166" s="227">
        <v>7</v>
      </c>
      <c r="D166" s="227">
        <v>3</v>
      </c>
      <c r="E166" s="228" t="s">
        <v>603</v>
      </c>
      <c r="F166" s="229" t="s">
        <v>230</v>
      </c>
      <c r="G166" s="230">
        <v>7000</v>
      </c>
    </row>
    <row r="167" spans="1:7" ht="31.5">
      <c r="A167" s="226" t="s">
        <v>392</v>
      </c>
      <c r="B167" s="245">
        <v>907</v>
      </c>
      <c r="C167" s="227">
        <v>7</v>
      </c>
      <c r="D167" s="227">
        <v>3</v>
      </c>
      <c r="E167" s="228" t="s">
        <v>603</v>
      </c>
      <c r="F167" s="229" t="s">
        <v>393</v>
      </c>
      <c r="G167" s="230">
        <v>235.9</v>
      </c>
    </row>
    <row r="168" spans="1:7" ht="31.5">
      <c r="A168" s="226" t="s">
        <v>536</v>
      </c>
      <c r="B168" s="245">
        <v>907</v>
      </c>
      <c r="C168" s="227">
        <v>7</v>
      </c>
      <c r="D168" s="227">
        <v>3</v>
      </c>
      <c r="E168" s="228" t="s">
        <v>537</v>
      </c>
      <c r="F168" s="229" t="s">
        <v>379</v>
      </c>
      <c r="G168" s="230">
        <v>80</v>
      </c>
    </row>
    <row r="169" spans="1:7" ht="63">
      <c r="A169" s="226" t="s">
        <v>538</v>
      </c>
      <c r="B169" s="245">
        <v>907</v>
      </c>
      <c r="C169" s="227">
        <v>7</v>
      </c>
      <c r="D169" s="227">
        <v>3</v>
      </c>
      <c r="E169" s="228" t="s">
        <v>539</v>
      </c>
      <c r="F169" s="229" t="s">
        <v>379</v>
      </c>
      <c r="G169" s="230">
        <v>80</v>
      </c>
    </row>
    <row r="170" spans="1:7" ht="47.25">
      <c r="A170" s="226" t="s">
        <v>540</v>
      </c>
      <c r="B170" s="245">
        <v>907</v>
      </c>
      <c r="C170" s="227">
        <v>7</v>
      </c>
      <c r="D170" s="227">
        <v>3</v>
      </c>
      <c r="E170" s="228" t="s">
        <v>541</v>
      </c>
      <c r="F170" s="229" t="s">
        <v>379</v>
      </c>
      <c r="G170" s="230">
        <v>80</v>
      </c>
    </row>
    <row r="171" spans="1:7" ht="31.5">
      <c r="A171" s="226" t="s">
        <v>392</v>
      </c>
      <c r="B171" s="245">
        <v>907</v>
      </c>
      <c r="C171" s="227">
        <v>7</v>
      </c>
      <c r="D171" s="227">
        <v>3</v>
      </c>
      <c r="E171" s="228" t="s">
        <v>541</v>
      </c>
      <c r="F171" s="229" t="s">
        <v>393</v>
      </c>
      <c r="G171" s="230">
        <v>80</v>
      </c>
    </row>
    <row r="172" spans="1:7" ht="63">
      <c r="A172" s="226" t="s">
        <v>402</v>
      </c>
      <c r="B172" s="245">
        <v>907</v>
      </c>
      <c r="C172" s="227">
        <v>7</v>
      </c>
      <c r="D172" s="227">
        <v>3</v>
      </c>
      <c r="E172" s="228" t="s">
        <v>403</v>
      </c>
      <c r="F172" s="229" t="s">
        <v>379</v>
      </c>
      <c r="G172" s="230">
        <v>29.4</v>
      </c>
    </row>
    <row r="173" spans="1:7" ht="78.75">
      <c r="A173" s="226" t="s">
        <v>404</v>
      </c>
      <c r="B173" s="245">
        <v>907</v>
      </c>
      <c r="C173" s="227">
        <v>7</v>
      </c>
      <c r="D173" s="227">
        <v>3</v>
      </c>
      <c r="E173" s="228" t="s">
        <v>405</v>
      </c>
      <c r="F173" s="229" t="s">
        <v>379</v>
      </c>
      <c r="G173" s="230">
        <v>29.4</v>
      </c>
    </row>
    <row r="174" spans="1:7" ht="63">
      <c r="A174" s="226" t="s">
        <v>542</v>
      </c>
      <c r="B174" s="245">
        <v>907</v>
      </c>
      <c r="C174" s="227">
        <v>7</v>
      </c>
      <c r="D174" s="227">
        <v>3</v>
      </c>
      <c r="E174" s="228" t="s">
        <v>543</v>
      </c>
      <c r="F174" s="229" t="s">
        <v>379</v>
      </c>
      <c r="G174" s="230">
        <v>29.4</v>
      </c>
    </row>
    <row r="175" spans="1:7" ht="31.5">
      <c r="A175" s="226" t="s">
        <v>392</v>
      </c>
      <c r="B175" s="245">
        <v>907</v>
      </c>
      <c r="C175" s="227">
        <v>7</v>
      </c>
      <c r="D175" s="227">
        <v>3</v>
      </c>
      <c r="E175" s="228" t="s">
        <v>543</v>
      </c>
      <c r="F175" s="229" t="s">
        <v>393</v>
      </c>
      <c r="G175" s="230">
        <v>29.4</v>
      </c>
    </row>
    <row r="176" spans="1:7" ht="31.5">
      <c r="A176" s="226" t="s">
        <v>544</v>
      </c>
      <c r="B176" s="245">
        <v>907</v>
      </c>
      <c r="C176" s="227">
        <v>7</v>
      </c>
      <c r="D176" s="227">
        <v>3</v>
      </c>
      <c r="E176" s="228" t="s">
        <v>545</v>
      </c>
      <c r="F176" s="229" t="s">
        <v>379</v>
      </c>
      <c r="G176" s="230">
        <v>385</v>
      </c>
    </row>
    <row r="177" spans="1:7" ht="31.5">
      <c r="A177" s="226" t="s">
        <v>546</v>
      </c>
      <c r="B177" s="245">
        <v>907</v>
      </c>
      <c r="C177" s="227">
        <v>7</v>
      </c>
      <c r="D177" s="227">
        <v>3</v>
      </c>
      <c r="E177" s="228" t="s">
        <v>547</v>
      </c>
      <c r="F177" s="229" t="s">
        <v>379</v>
      </c>
      <c r="G177" s="230">
        <v>385</v>
      </c>
    </row>
    <row r="178" spans="1:7" ht="63">
      <c r="A178" s="226" t="s">
        <v>548</v>
      </c>
      <c r="B178" s="245">
        <v>907</v>
      </c>
      <c r="C178" s="227">
        <v>7</v>
      </c>
      <c r="D178" s="227">
        <v>3</v>
      </c>
      <c r="E178" s="228" t="s">
        <v>549</v>
      </c>
      <c r="F178" s="229" t="s">
        <v>379</v>
      </c>
      <c r="G178" s="230">
        <v>385</v>
      </c>
    </row>
    <row r="179" spans="1:7" ht="31.5">
      <c r="A179" s="226" t="s">
        <v>392</v>
      </c>
      <c r="B179" s="245">
        <v>907</v>
      </c>
      <c r="C179" s="227">
        <v>7</v>
      </c>
      <c r="D179" s="227">
        <v>3</v>
      </c>
      <c r="E179" s="228" t="s">
        <v>549</v>
      </c>
      <c r="F179" s="229" t="s">
        <v>393</v>
      </c>
      <c r="G179" s="230">
        <v>385</v>
      </c>
    </row>
    <row r="180" spans="1:7" ht="31.5">
      <c r="A180" s="226" t="s">
        <v>610</v>
      </c>
      <c r="B180" s="245">
        <v>907</v>
      </c>
      <c r="C180" s="227">
        <v>7</v>
      </c>
      <c r="D180" s="227">
        <v>5</v>
      </c>
      <c r="E180" s="228" t="s">
        <v>379</v>
      </c>
      <c r="F180" s="229" t="s">
        <v>379</v>
      </c>
      <c r="G180" s="230">
        <v>52.5</v>
      </c>
    </row>
    <row r="181" spans="1:7" ht="31.5">
      <c r="A181" s="226" t="s">
        <v>611</v>
      </c>
      <c r="B181" s="245">
        <v>907</v>
      </c>
      <c r="C181" s="227">
        <v>7</v>
      </c>
      <c r="D181" s="227">
        <v>5</v>
      </c>
      <c r="E181" s="228" t="s">
        <v>612</v>
      </c>
      <c r="F181" s="229" t="s">
        <v>379</v>
      </c>
      <c r="G181" s="230">
        <v>52.5</v>
      </c>
    </row>
    <row r="182" spans="1:7">
      <c r="A182" s="226" t="s">
        <v>613</v>
      </c>
      <c r="B182" s="245">
        <v>907</v>
      </c>
      <c r="C182" s="227">
        <v>7</v>
      </c>
      <c r="D182" s="227">
        <v>5</v>
      </c>
      <c r="E182" s="228" t="s">
        <v>614</v>
      </c>
      <c r="F182" s="229" t="s">
        <v>379</v>
      </c>
      <c r="G182" s="230">
        <v>52.5</v>
      </c>
    </row>
    <row r="183" spans="1:7" ht="31.5">
      <c r="A183" s="226" t="s">
        <v>392</v>
      </c>
      <c r="B183" s="245">
        <v>907</v>
      </c>
      <c r="C183" s="227">
        <v>7</v>
      </c>
      <c r="D183" s="227">
        <v>5</v>
      </c>
      <c r="E183" s="228" t="s">
        <v>614</v>
      </c>
      <c r="F183" s="229" t="s">
        <v>393</v>
      </c>
      <c r="G183" s="230">
        <v>52.5</v>
      </c>
    </row>
    <row r="184" spans="1:7">
      <c r="A184" s="226" t="s">
        <v>627</v>
      </c>
      <c r="B184" s="245">
        <v>907</v>
      </c>
      <c r="C184" s="227">
        <v>7</v>
      </c>
      <c r="D184" s="227">
        <v>7</v>
      </c>
      <c r="E184" s="228" t="s">
        <v>379</v>
      </c>
      <c r="F184" s="229" t="s">
        <v>379</v>
      </c>
      <c r="G184" s="230">
        <v>825.7</v>
      </c>
    </row>
    <row r="185" spans="1:7" ht="31.15" customHeight="1">
      <c r="A185" s="226" t="s">
        <v>567</v>
      </c>
      <c r="B185" s="245">
        <v>907</v>
      </c>
      <c r="C185" s="227">
        <v>7</v>
      </c>
      <c r="D185" s="227">
        <v>7</v>
      </c>
      <c r="E185" s="228" t="s">
        <v>568</v>
      </c>
      <c r="F185" s="229" t="s">
        <v>379</v>
      </c>
      <c r="G185" s="230">
        <v>825.7</v>
      </c>
    </row>
    <row r="186" spans="1:7" ht="46.9" customHeight="1">
      <c r="A186" s="226" t="s">
        <v>569</v>
      </c>
      <c r="B186" s="245">
        <v>907</v>
      </c>
      <c r="C186" s="227">
        <v>7</v>
      </c>
      <c r="D186" s="227">
        <v>7</v>
      </c>
      <c r="E186" s="228" t="s">
        <v>570</v>
      </c>
      <c r="F186" s="229" t="s">
        <v>379</v>
      </c>
      <c r="G186" s="230">
        <v>825.7</v>
      </c>
    </row>
    <row r="187" spans="1:7" ht="141.75">
      <c r="A187" s="226" t="s">
        <v>628</v>
      </c>
      <c r="B187" s="245">
        <v>907</v>
      </c>
      <c r="C187" s="227">
        <v>7</v>
      </c>
      <c r="D187" s="227">
        <v>7</v>
      </c>
      <c r="E187" s="228" t="s">
        <v>629</v>
      </c>
      <c r="F187" s="229" t="s">
        <v>379</v>
      </c>
      <c r="G187" s="230">
        <v>247.6</v>
      </c>
    </row>
    <row r="188" spans="1:7" ht="31.5">
      <c r="A188" s="226" t="s">
        <v>392</v>
      </c>
      <c r="B188" s="245">
        <v>907</v>
      </c>
      <c r="C188" s="227">
        <v>7</v>
      </c>
      <c r="D188" s="227">
        <v>7</v>
      </c>
      <c r="E188" s="228" t="s">
        <v>629</v>
      </c>
      <c r="F188" s="229" t="s">
        <v>393</v>
      </c>
      <c r="G188" s="230">
        <v>247.6</v>
      </c>
    </row>
    <row r="189" spans="1:7">
      <c r="A189" s="226" t="s">
        <v>630</v>
      </c>
      <c r="B189" s="245">
        <v>907</v>
      </c>
      <c r="C189" s="227">
        <v>7</v>
      </c>
      <c r="D189" s="227">
        <v>7</v>
      </c>
      <c r="E189" s="228" t="s">
        <v>631</v>
      </c>
      <c r="F189" s="229" t="s">
        <v>379</v>
      </c>
      <c r="G189" s="230">
        <v>578.1</v>
      </c>
    </row>
    <row r="190" spans="1:7" ht="31.5">
      <c r="A190" s="226" t="s">
        <v>392</v>
      </c>
      <c r="B190" s="245">
        <v>907</v>
      </c>
      <c r="C190" s="227">
        <v>7</v>
      </c>
      <c r="D190" s="227">
        <v>7</v>
      </c>
      <c r="E190" s="228" t="s">
        <v>631</v>
      </c>
      <c r="F190" s="229" t="s">
        <v>393</v>
      </c>
      <c r="G190" s="230">
        <v>578.1</v>
      </c>
    </row>
    <row r="191" spans="1:7">
      <c r="A191" s="226" t="s">
        <v>658</v>
      </c>
      <c r="B191" s="245">
        <v>907</v>
      </c>
      <c r="C191" s="227">
        <v>7</v>
      </c>
      <c r="D191" s="227">
        <v>9</v>
      </c>
      <c r="E191" s="228" t="s">
        <v>379</v>
      </c>
      <c r="F191" s="229" t="s">
        <v>379</v>
      </c>
      <c r="G191" s="230">
        <v>6088.6</v>
      </c>
    </row>
    <row r="192" spans="1:7" ht="31.5">
      <c r="A192" s="226" t="s">
        <v>381</v>
      </c>
      <c r="B192" s="245">
        <v>907</v>
      </c>
      <c r="C192" s="227">
        <v>7</v>
      </c>
      <c r="D192" s="227">
        <v>9</v>
      </c>
      <c r="E192" s="228" t="s">
        <v>382</v>
      </c>
      <c r="F192" s="229" t="s">
        <v>379</v>
      </c>
      <c r="G192" s="230">
        <v>1882.9</v>
      </c>
    </row>
    <row r="193" spans="1:7">
      <c r="A193" s="226" t="s">
        <v>389</v>
      </c>
      <c r="B193" s="245">
        <v>907</v>
      </c>
      <c r="C193" s="227">
        <v>7</v>
      </c>
      <c r="D193" s="227">
        <v>9</v>
      </c>
      <c r="E193" s="228" t="s">
        <v>390</v>
      </c>
      <c r="F193" s="229" t="s">
        <v>379</v>
      </c>
      <c r="G193" s="230">
        <v>1882.9</v>
      </c>
    </row>
    <row r="194" spans="1:7">
      <c r="A194" s="226" t="s">
        <v>385</v>
      </c>
      <c r="B194" s="245">
        <v>907</v>
      </c>
      <c r="C194" s="227">
        <v>7</v>
      </c>
      <c r="D194" s="227">
        <v>9</v>
      </c>
      <c r="E194" s="228" t="s">
        <v>391</v>
      </c>
      <c r="F194" s="229" t="s">
        <v>379</v>
      </c>
      <c r="G194" s="230">
        <v>1882.9</v>
      </c>
    </row>
    <row r="195" spans="1:7" ht="63">
      <c r="A195" s="226" t="s">
        <v>387</v>
      </c>
      <c r="B195" s="245">
        <v>907</v>
      </c>
      <c r="C195" s="227">
        <v>7</v>
      </c>
      <c r="D195" s="227">
        <v>9</v>
      </c>
      <c r="E195" s="228" t="s">
        <v>391</v>
      </c>
      <c r="F195" s="229" t="s">
        <v>230</v>
      </c>
      <c r="G195" s="230">
        <v>1619.5</v>
      </c>
    </row>
    <row r="196" spans="1:7" ht="31.5">
      <c r="A196" s="226" t="s">
        <v>392</v>
      </c>
      <c r="B196" s="245">
        <v>907</v>
      </c>
      <c r="C196" s="227">
        <v>7</v>
      </c>
      <c r="D196" s="227">
        <v>9</v>
      </c>
      <c r="E196" s="228" t="s">
        <v>391</v>
      </c>
      <c r="F196" s="229" t="s">
        <v>393</v>
      </c>
      <c r="G196" s="230">
        <v>251.5</v>
      </c>
    </row>
    <row r="197" spans="1:7">
      <c r="A197" s="226" t="s">
        <v>398</v>
      </c>
      <c r="B197" s="245">
        <v>907</v>
      </c>
      <c r="C197" s="227">
        <v>7</v>
      </c>
      <c r="D197" s="227">
        <v>9</v>
      </c>
      <c r="E197" s="228" t="s">
        <v>391</v>
      </c>
      <c r="F197" s="229" t="s">
        <v>399</v>
      </c>
      <c r="G197" s="230">
        <v>11.9</v>
      </c>
    </row>
    <row r="198" spans="1:7" ht="31.5">
      <c r="A198" s="226" t="s">
        <v>659</v>
      </c>
      <c r="B198" s="245">
        <v>907</v>
      </c>
      <c r="C198" s="227">
        <v>7</v>
      </c>
      <c r="D198" s="227">
        <v>9</v>
      </c>
      <c r="E198" s="228" t="s">
        <v>660</v>
      </c>
      <c r="F198" s="229" t="s">
        <v>379</v>
      </c>
      <c r="G198" s="230">
        <v>4153.3999999999996</v>
      </c>
    </row>
    <row r="199" spans="1:7" ht="31.5">
      <c r="A199" s="226" t="s">
        <v>661</v>
      </c>
      <c r="B199" s="245">
        <v>907</v>
      </c>
      <c r="C199" s="227">
        <v>7</v>
      </c>
      <c r="D199" s="227">
        <v>9</v>
      </c>
      <c r="E199" s="228" t="s">
        <v>662</v>
      </c>
      <c r="F199" s="229" t="s">
        <v>379</v>
      </c>
      <c r="G199" s="230">
        <v>4153.3999999999996</v>
      </c>
    </row>
    <row r="200" spans="1:7" ht="31.5">
      <c r="A200" s="226" t="s">
        <v>447</v>
      </c>
      <c r="B200" s="245">
        <v>907</v>
      </c>
      <c r="C200" s="227">
        <v>7</v>
      </c>
      <c r="D200" s="227">
        <v>9</v>
      </c>
      <c r="E200" s="228" t="s">
        <v>663</v>
      </c>
      <c r="F200" s="229" t="s">
        <v>379</v>
      </c>
      <c r="G200" s="230">
        <v>3653.4</v>
      </c>
    </row>
    <row r="201" spans="1:7" ht="63">
      <c r="A201" s="226" t="s">
        <v>387</v>
      </c>
      <c r="B201" s="245">
        <v>907</v>
      </c>
      <c r="C201" s="227">
        <v>7</v>
      </c>
      <c r="D201" s="227">
        <v>9</v>
      </c>
      <c r="E201" s="228" t="s">
        <v>663</v>
      </c>
      <c r="F201" s="229" t="s">
        <v>230</v>
      </c>
      <c r="G201" s="230">
        <v>3541.5</v>
      </c>
    </row>
    <row r="202" spans="1:7" ht="31.5">
      <c r="A202" s="226" t="s">
        <v>392</v>
      </c>
      <c r="B202" s="245">
        <v>907</v>
      </c>
      <c r="C202" s="227">
        <v>7</v>
      </c>
      <c r="D202" s="227">
        <v>9</v>
      </c>
      <c r="E202" s="228" t="s">
        <v>663</v>
      </c>
      <c r="F202" s="229" t="s">
        <v>393</v>
      </c>
      <c r="G202" s="230">
        <v>111.9</v>
      </c>
    </row>
    <row r="203" spans="1:7" ht="47.25">
      <c r="A203" s="226" t="s">
        <v>400</v>
      </c>
      <c r="B203" s="245">
        <v>907</v>
      </c>
      <c r="C203" s="227">
        <v>7</v>
      </c>
      <c r="D203" s="227">
        <v>9</v>
      </c>
      <c r="E203" s="228" t="s">
        <v>664</v>
      </c>
      <c r="F203" s="229" t="s">
        <v>379</v>
      </c>
      <c r="G203" s="230">
        <v>500</v>
      </c>
    </row>
    <row r="204" spans="1:7" ht="63">
      <c r="A204" s="226" t="s">
        <v>387</v>
      </c>
      <c r="B204" s="245">
        <v>907</v>
      </c>
      <c r="C204" s="227">
        <v>7</v>
      </c>
      <c r="D204" s="227">
        <v>9</v>
      </c>
      <c r="E204" s="228" t="s">
        <v>664</v>
      </c>
      <c r="F204" s="229" t="s">
        <v>230</v>
      </c>
      <c r="G204" s="230">
        <v>500</v>
      </c>
    </row>
    <row r="205" spans="1:7" ht="47.25">
      <c r="A205" s="226" t="s">
        <v>665</v>
      </c>
      <c r="B205" s="245">
        <v>907</v>
      </c>
      <c r="C205" s="227">
        <v>7</v>
      </c>
      <c r="D205" s="227">
        <v>9</v>
      </c>
      <c r="E205" s="228" t="s">
        <v>666</v>
      </c>
      <c r="F205" s="229" t="s">
        <v>379</v>
      </c>
      <c r="G205" s="230">
        <v>37.299999999999997</v>
      </c>
    </row>
    <row r="206" spans="1:7" ht="31.5">
      <c r="A206" s="226" t="s">
        <v>667</v>
      </c>
      <c r="B206" s="245">
        <v>907</v>
      </c>
      <c r="C206" s="227">
        <v>7</v>
      </c>
      <c r="D206" s="227">
        <v>9</v>
      </c>
      <c r="E206" s="228" t="s">
        <v>668</v>
      </c>
      <c r="F206" s="229" t="s">
        <v>379</v>
      </c>
      <c r="G206" s="230">
        <v>37.299999999999997</v>
      </c>
    </row>
    <row r="207" spans="1:7" ht="31.5">
      <c r="A207" s="226" t="s">
        <v>669</v>
      </c>
      <c r="B207" s="245">
        <v>907</v>
      </c>
      <c r="C207" s="227">
        <v>7</v>
      </c>
      <c r="D207" s="227">
        <v>9</v>
      </c>
      <c r="E207" s="228" t="s">
        <v>670</v>
      </c>
      <c r="F207" s="229" t="s">
        <v>379</v>
      </c>
      <c r="G207" s="230">
        <v>26</v>
      </c>
    </row>
    <row r="208" spans="1:7" ht="31.5">
      <c r="A208" s="226" t="s">
        <v>392</v>
      </c>
      <c r="B208" s="245">
        <v>907</v>
      </c>
      <c r="C208" s="227">
        <v>7</v>
      </c>
      <c r="D208" s="227">
        <v>9</v>
      </c>
      <c r="E208" s="228" t="s">
        <v>670</v>
      </c>
      <c r="F208" s="229" t="s">
        <v>393</v>
      </c>
      <c r="G208" s="230">
        <v>26</v>
      </c>
    </row>
    <row r="209" spans="1:7" ht="16.899999999999999" customHeight="1">
      <c r="A209" s="226" t="s">
        <v>671</v>
      </c>
      <c r="B209" s="245">
        <v>907</v>
      </c>
      <c r="C209" s="227">
        <v>7</v>
      </c>
      <c r="D209" s="227">
        <v>9</v>
      </c>
      <c r="E209" s="228" t="s">
        <v>672</v>
      </c>
      <c r="F209" s="229" t="s">
        <v>379</v>
      </c>
      <c r="G209" s="230">
        <v>11.3</v>
      </c>
    </row>
    <row r="210" spans="1:7" ht="31.5">
      <c r="A210" s="226" t="s">
        <v>392</v>
      </c>
      <c r="B210" s="245">
        <v>907</v>
      </c>
      <c r="C210" s="227">
        <v>7</v>
      </c>
      <c r="D210" s="227">
        <v>9</v>
      </c>
      <c r="E210" s="228" t="s">
        <v>672</v>
      </c>
      <c r="F210" s="229" t="s">
        <v>393</v>
      </c>
      <c r="G210" s="230">
        <v>11.3</v>
      </c>
    </row>
    <row r="211" spans="1:7" ht="47.25">
      <c r="A211" s="226" t="s">
        <v>673</v>
      </c>
      <c r="B211" s="245">
        <v>907</v>
      </c>
      <c r="C211" s="227">
        <v>7</v>
      </c>
      <c r="D211" s="227">
        <v>9</v>
      </c>
      <c r="E211" s="228" t="s">
        <v>674</v>
      </c>
      <c r="F211" s="229" t="s">
        <v>379</v>
      </c>
      <c r="G211" s="230">
        <v>15</v>
      </c>
    </row>
    <row r="212" spans="1:7" ht="78.75">
      <c r="A212" s="226" t="s">
        <v>675</v>
      </c>
      <c r="B212" s="245">
        <v>907</v>
      </c>
      <c r="C212" s="227">
        <v>7</v>
      </c>
      <c r="D212" s="227">
        <v>9</v>
      </c>
      <c r="E212" s="228" t="s">
        <v>676</v>
      </c>
      <c r="F212" s="229" t="s">
        <v>379</v>
      </c>
      <c r="G212" s="230">
        <v>15</v>
      </c>
    </row>
    <row r="213" spans="1:7" ht="94.5">
      <c r="A213" s="226" t="s">
        <v>677</v>
      </c>
      <c r="B213" s="245">
        <v>907</v>
      </c>
      <c r="C213" s="227">
        <v>7</v>
      </c>
      <c r="D213" s="227">
        <v>9</v>
      </c>
      <c r="E213" s="228" t="s">
        <v>678</v>
      </c>
      <c r="F213" s="229" t="s">
        <v>379</v>
      </c>
      <c r="G213" s="230">
        <v>10</v>
      </c>
    </row>
    <row r="214" spans="1:7" ht="31.5">
      <c r="A214" s="226" t="s">
        <v>392</v>
      </c>
      <c r="B214" s="245">
        <v>907</v>
      </c>
      <c r="C214" s="227">
        <v>7</v>
      </c>
      <c r="D214" s="227">
        <v>9</v>
      </c>
      <c r="E214" s="228" t="s">
        <v>678</v>
      </c>
      <c r="F214" s="229" t="s">
        <v>393</v>
      </c>
      <c r="G214" s="230">
        <v>10</v>
      </c>
    </row>
    <row r="215" spans="1:7" ht="63">
      <c r="A215" s="226" t="s">
        <v>679</v>
      </c>
      <c r="B215" s="245">
        <v>907</v>
      </c>
      <c r="C215" s="227">
        <v>7</v>
      </c>
      <c r="D215" s="227">
        <v>9</v>
      </c>
      <c r="E215" s="228" t="s">
        <v>680</v>
      </c>
      <c r="F215" s="229" t="s">
        <v>379</v>
      </c>
      <c r="G215" s="230">
        <v>5</v>
      </c>
    </row>
    <row r="216" spans="1:7" ht="31.5">
      <c r="A216" s="226" t="s">
        <v>392</v>
      </c>
      <c r="B216" s="245">
        <v>907</v>
      </c>
      <c r="C216" s="227">
        <v>7</v>
      </c>
      <c r="D216" s="227">
        <v>9</v>
      </c>
      <c r="E216" s="228" t="s">
        <v>680</v>
      </c>
      <c r="F216" s="229" t="s">
        <v>393</v>
      </c>
      <c r="G216" s="230">
        <v>5</v>
      </c>
    </row>
    <row r="217" spans="1:7">
      <c r="A217" s="226" t="s">
        <v>701</v>
      </c>
      <c r="B217" s="245">
        <v>907</v>
      </c>
      <c r="C217" s="227">
        <v>10</v>
      </c>
      <c r="D217" s="227">
        <v>0</v>
      </c>
      <c r="E217" s="228" t="s">
        <v>379</v>
      </c>
      <c r="F217" s="229" t="s">
        <v>379</v>
      </c>
      <c r="G217" s="230">
        <v>5425.4</v>
      </c>
    </row>
    <row r="218" spans="1:7">
      <c r="A218" s="226" t="s">
        <v>726</v>
      </c>
      <c r="B218" s="245">
        <v>907</v>
      </c>
      <c r="C218" s="227">
        <v>10</v>
      </c>
      <c r="D218" s="227">
        <v>4</v>
      </c>
      <c r="E218" s="228" t="s">
        <v>379</v>
      </c>
      <c r="F218" s="229" t="s">
        <v>379</v>
      </c>
      <c r="G218" s="230">
        <v>5425.4</v>
      </c>
    </row>
    <row r="219" spans="1:7" ht="31.5">
      <c r="A219" s="226" t="s">
        <v>381</v>
      </c>
      <c r="B219" s="245">
        <v>907</v>
      </c>
      <c r="C219" s="227">
        <v>10</v>
      </c>
      <c r="D219" s="227">
        <v>4</v>
      </c>
      <c r="E219" s="228" t="s">
        <v>382</v>
      </c>
      <c r="F219" s="229" t="s">
        <v>379</v>
      </c>
      <c r="G219" s="230">
        <v>5425.4</v>
      </c>
    </row>
    <row r="220" spans="1:7" ht="31.5">
      <c r="A220" s="226" t="s">
        <v>427</v>
      </c>
      <c r="B220" s="245">
        <v>907</v>
      </c>
      <c r="C220" s="227">
        <v>10</v>
      </c>
      <c r="D220" s="227">
        <v>4</v>
      </c>
      <c r="E220" s="228" t="s">
        <v>428</v>
      </c>
      <c r="F220" s="229" t="s">
        <v>379</v>
      </c>
      <c r="G220" s="230">
        <v>5425.4</v>
      </c>
    </row>
    <row r="221" spans="1:7" ht="47.25">
      <c r="A221" s="226" t="s">
        <v>727</v>
      </c>
      <c r="B221" s="245">
        <v>907</v>
      </c>
      <c r="C221" s="227">
        <v>10</v>
      </c>
      <c r="D221" s="227">
        <v>4</v>
      </c>
      <c r="E221" s="228" t="s">
        <v>728</v>
      </c>
      <c r="F221" s="229" t="s">
        <v>379</v>
      </c>
      <c r="G221" s="230">
        <v>5425.4</v>
      </c>
    </row>
    <row r="222" spans="1:7">
      <c r="A222" s="226" t="s">
        <v>562</v>
      </c>
      <c r="B222" s="245">
        <v>907</v>
      </c>
      <c r="C222" s="227">
        <v>10</v>
      </c>
      <c r="D222" s="227">
        <v>4</v>
      </c>
      <c r="E222" s="228" t="s">
        <v>728</v>
      </c>
      <c r="F222" s="229" t="s">
        <v>563</v>
      </c>
      <c r="G222" s="230">
        <v>5425.4</v>
      </c>
    </row>
    <row r="223" spans="1:7" s="225" customFormat="1">
      <c r="A223" s="220" t="s">
        <v>790</v>
      </c>
      <c r="B223" s="244">
        <v>910</v>
      </c>
      <c r="C223" s="221">
        <v>0</v>
      </c>
      <c r="D223" s="221">
        <v>0</v>
      </c>
      <c r="E223" s="222" t="s">
        <v>379</v>
      </c>
      <c r="F223" s="223" t="s">
        <v>379</v>
      </c>
      <c r="G223" s="224">
        <v>61544.2</v>
      </c>
    </row>
    <row r="224" spans="1:7">
      <c r="A224" s="226" t="s">
        <v>378</v>
      </c>
      <c r="B224" s="245">
        <v>910</v>
      </c>
      <c r="C224" s="227">
        <v>1</v>
      </c>
      <c r="D224" s="227">
        <v>0</v>
      </c>
      <c r="E224" s="228" t="s">
        <v>379</v>
      </c>
      <c r="F224" s="229" t="s">
        <v>379</v>
      </c>
      <c r="G224" s="230">
        <v>17335.900000000001</v>
      </c>
    </row>
    <row r="225" spans="1:7" ht="47.25">
      <c r="A225" s="226" t="s">
        <v>408</v>
      </c>
      <c r="B225" s="245">
        <v>910</v>
      </c>
      <c r="C225" s="227">
        <v>1</v>
      </c>
      <c r="D225" s="227">
        <v>6</v>
      </c>
      <c r="E225" s="228" t="s">
        <v>379</v>
      </c>
      <c r="F225" s="229" t="s">
        <v>379</v>
      </c>
      <c r="G225" s="230">
        <v>6490.1</v>
      </c>
    </row>
    <row r="226" spans="1:7" ht="31.5">
      <c r="A226" s="226" t="s">
        <v>381</v>
      </c>
      <c r="B226" s="245">
        <v>910</v>
      </c>
      <c r="C226" s="227">
        <v>1</v>
      </c>
      <c r="D226" s="227">
        <v>6</v>
      </c>
      <c r="E226" s="228" t="s">
        <v>382</v>
      </c>
      <c r="F226" s="229" t="s">
        <v>379</v>
      </c>
      <c r="G226" s="230">
        <v>5001.1000000000004</v>
      </c>
    </row>
    <row r="227" spans="1:7">
      <c r="A227" s="226" t="s">
        <v>389</v>
      </c>
      <c r="B227" s="245">
        <v>910</v>
      </c>
      <c r="C227" s="227">
        <v>1</v>
      </c>
      <c r="D227" s="227">
        <v>6</v>
      </c>
      <c r="E227" s="228" t="s">
        <v>390</v>
      </c>
      <c r="F227" s="229" t="s">
        <v>379</v>
      </c>
      <c r="G227" s="230">
        <v>5001.1000000000004</v>
      </c>
    </row>
    <row r="228" spans="1:7">
      <c r="A228" s="226" t="s">
        <v>385</v>
      </c>
      <c r="B228" s="245">
        <v>910</v>
      </c>
      <c r="C228" s="227">
        <v>1</v>
      </c>
      <c r="D228" s="227">
        <v>6</v>
      </c>
      <c r="E228" s="228" t="s">
        <v>391</v>
      </c>
      <c r="F228" s="229" t="s">
        <v>379</v>
      </c>
      <c r="G228" s="230">
        <v>4501.1000000000004</v>
      </c>
    </row>
    <row r="229" spans="1:7" ht="63">
      <c r="A229" s="226" t="s">
        <v>387</v>
      </c>
      <c r="B229" s="245">
        <v>910</v>
      </c>
      <c r="C229" s="227">
        <v>1</v>
      </c>
      <c r="D229" s="227">
        <v>6</v>
      </c>
      <c r="E229" s="228" t="s">
        <v>391</v>
      </c>
      <c r="F229" s="229" t="s">
        <v>230</v>
      </c>
      <c r="G229" s="230">
        <v>4323.7</v>
      </c>
    </row>
    <row r="230" spans="1:7" ht="31.5">
      <c r="A230" s="226" t="s">
        <v>392</v>
      </c>
      <c r="B230" s="245">
        <v>910</v>
      </c>
      <c r="C230" s="227">
        <v>1</v>
      </c>
      <c r="D230" s="227">
        <v>6</v>
      </c>
      <c r="E230" s="228" t="s">
        <v>391</v>
      </c>
      <c r="F230" s="229" t="s">
        <v>393</v>
      </c>
      <c r="G230" s="230">
        <v>177</v>
      </c>
    </row>
    <row r="231" spans="1:7">
      <c r="A231" s="226" t="s">
        <v>398</v>
      </c>
      <c r="B231" s="245">
        <v>910</v>
      </c>
      <c r="C231" s="227">
        <v>1</v>
      </c>
      <c r="D231" s="227">
        <v>6</v>
      </c>
      <c r="E231" s="228" t="s">
        <v>391</v>
      </c>
      <c r="F231" s="229" t="s">
        <v>399</v>
      </c>
      <c r="G231" s="230">
        <v>0.4</v>
      </c>
    </row>
    <row r="232" spans="1:7" ht="47.25">
      <c r="A232" s="226" t="s">
        <v>400</v>
      </c>
      <c r="B232" s="245">
        <v>910</v>
      </c>
      <c r="C232" s="227">
        <v>1</v>
      </c>
      <c r="D232" s="227">
        <v>6</v>
      </c>
      <c r="E232" s="228" t="s">
        <v>401</v>
      </c>
      <c r="F232" s="229" t="s">
        <v>379</v>
      </c>
      <c r="G232" s="230">
        <v>500</v>
      </c>
    </row>
    <row r="233" spans="1:7" ht="63">
      <c r="A233" s="226" t="s">
        <v>387</v>
      </c>
      <c r="B233" s="245">
        <v>910</v>
      </c>
      <c r="C233" s="227">
        <v>1</v>
      </c>
      <c r="D233" s="227">
        <v>6</v>
      </c>
      <c r="E233" s="228" t="s">
        <v>401</v>
      </c>
      <c r="F233" s="229" t="s">
        <v>230</v>
      </c>
      <c r="G233" s="230">
        <v>500</v>
      </c>
    </row>
    <row r="234" spans="1:7" ht="47.25">
      <c r="A234" s="226" t="s">
        <v>412</v>
      </c>
      <c r="B234" s="245">
        <v>910</v>
      </c>
      <c r="C234" s="227">
        <v>1</v>
      </c>
      <c r="D234" s="227">
        <v>6</v>
      </c>
      <c r="E234" s="228" t="s">
        <v>413</v>
      </c>
      <c r="F234" s="229" t="s">
        <v>379</v>
      </c>
      <c r="G234" s="230">
        <v>1489</v>
      </c>
    </row>
    <row r="235" spans="1:7" ht="17.45" customHeight="1">
      <c r="A235" s="226" t="s">
        <v>414</v>
      </c>
      <c r="B235" s="245">
        <v>910</v>
      </c>
      <c r="C235" s="227">
        <v>1</v>
      </c>
      <c r="D235" s="227">
        <v>6</v>
      </c>
      <c r="E235" s="228" t="s">
        <v>415</v>
      </c>
      <c r="F235" s="229" t="s">
        <v>379</v>
      </c>
      <c r="G235" s="230">
        <v>1489</v>
      </c>
    </row>
    <row r="236" spans="1:7" ht="31.5">
      <c r="A236" s="226" t="s">
        <v>416</v>
      </c>
      <c r="B236" s="245">
        <v>910</v>
      </c>
      <c r="C236" s="227">
        <v>1</v>
      </c>
      <c r="D236" s="227">
        <v>6</v>
      </c>
      <c r="E236" s="228" t="s">
        <v>417</v>
      </c>
      <c r="F236" s="229" t="s">
        <v>379</v>
      </c>
      <c r="G236" s="230">
        <v>43.8</v>
      </c>
    </row>
    <row r="237" spans="1:7" ht="31.5">
      <c r="A237" s="226" t="s">
        <v>392</v>
      </c>
      <c r="B237" s="245">
        <v>910</v>
      </c>
      <c r="C237" s="227">
        <v>1</v>
      </c>
      <c r="D237" s="227">
        <v>6</v>
      </c>
      <c r="E237" s="228" t="s">
        <v>417</v>
      </c>
      <c r="F237" s="229" t="s">
        <v>393</v>
      </c>
      <c r="G237" s="230">
        <v>43.8</v>
      </c>
    </row>
    <row r="238" spans="1:7" ht="31.5">
      <c r="A238" s="226" t="s">
        <v>418</v>
      </c>
      <c r="B238" s="245">
        <v>910</v>
      </c>
      <c r="C238" s="227">
        <v>1</v>
      </c>
      <c r="D238" s="227">
        <v>6</v>
      </c>
      <c r="E238" s="228" t="s">
        <v>419</v>
      </c>
      <c r="F238" s="229" t="s">
        <v>379</v>
      </c>
      <c r="G238" s="230">
        <v>1445.2</v>
      </c>
    </row>
    <row r="239" spans="1:7" ht="31.5">
      <c r="A239" s="226" t="s">
        <v>392</v>
      </c>
      <c r="B239" s="245">
        <v>910</v>
      </c>
      <c r="C239" s="227">
        <v>1</v>
      </c>
      <c r="D239" s="227">
        <v>6</v>
      </c>
      <c r="E239" s="228" t="s">
        <v>419</v>
      </c>
      <c r="F239" s="229" t="s">
        <v>393</v>
      </c>
      <c r="G239" s="230">
        <v>1445.2</v>
      </c>
    </row>
    <row r="240" spans="1:7">
      <c r="A240" s="226" t="s">
        <v>426</v>
      </c>
      <c r="B240" s="245">
        <v>910</v>
      </c>
      <c r="C240" s="227">
        <v>1</v>
      </c>
      <c r="D240" s="227">
        <v>13</v>
      </c>
      <c r="E240" s="228" t="s">
        <v>379</v>
      </c>
      <c r="F240" s="229" t="s">
        <v>379</v>
      </c>
      <c r="G240" s="230">
        <v>10845.8</v>
      </c>
    </row>
    <row r="241" spans="1:7">
      <c r="A241" s="226" t="s">
        <v>445</v>
      </c>
      <c r="B241" s="245">
        <v>910</v>
      </c>
      <c r="C241" s="227">
        <v>1</v>
      </c>
      <c r="D241" s="227">
        <v>13</v>
      </c>
      <c r="E241" s="228" t="s">
        <v>446</v>
      </c>
      <c r="F241" s="229" t="s">
        <v>379</v>
      </c>
      <c r="G241" s="230">
        <v>10110.700000000001</v>
      </c>
    </row>
    <row r="242" spans="1:7" ht="31.5">
      <c r="A242" s="226" t="s">
        <v>447</v>
      </c>
      <c r="B242" s="245">
        <v>910</v>
      </c>
      <c r="C242" s="227">
        <v>1</v>
      </c>
      <c r="D242" s="227">
        <v>13</v>
      </c>
      <c r="E242" s="228" t="s">
        <v>448</v>
      </c>
      <c r="F242" s="229" t="s">
        <v>379</v>
      </c>
      <c r="G242" s="230">
        <v>6610.7</v>
      </c>
    </row>
    <row r="243" spans="1:7" ht="63">
      <c r="A243" s="226" t="s">
        <v>387</v>
      </c>
      <c r="B243" s="245">
        <v>910</v>
      </c>
      <c r="C243" s="227">
        <v>1</v>
      </c>
      <c r="D243" s="227">
        <v>13</v>
      </c>
      <c r="E243" s="228" t="s">
        <v>448</v>
      </c>
      <c r="F243" s="229" t="s">
        <v>230</v>
      </c>
      <c r="G243" s="230">
        <v>6483.7</v>
      </c>
    </row>
    <row r="244" spans="1:7" ht="31.5">
      <c r="A244" s="226" t="s">
        <v>392</v>
      </c>
      <c r="B244" s="245">
        <v>910</v>
      </c>
      <c r="C244" s="227">
        <v>1</v>
      </c>
      <c r="D244" s="227">
        <v>13</v>
      </c>
      <c r="E244" s="228" t="s">
        <v>448</v>
      </c>
      <c r="F244" s="229" t="s">
        <v>393</v>
      </c>
      <c r="G244" s="230">
        <v>127</v>
      </c>
    </row>
    <row r="245" spans="1:7" ht="47.25">
      <c r="A245" s="226" t="s">
        <v>400</v>
      </c>
      <c r="B245" s="245">
        <v>910</v>
      </c>
      <c r="C245" s="227">
        <v>1</v>
      </c>
      <c r="D245" s="227">
        <v>13</v>
      </c>
      <c r="E245" s="228" t="s">
        <v>449</v>
      </c>
      <c r="F245" s="229" t="s">
        <v>379</v>
      </c>
      <c r="G245" s="230">
        <v>3500</v>
      </c>
    </row>
    <row r="246" spans="1:7" ht="63">
      <c r="A246" s="226" t="s">
        <v>387</v>
      </c>
      <c r="B246" s="245">
        <v>910</v>
      </c>
      <c r="C246" s="227">
        <v>1</v>
      </c>
      <c r="D246" s="227">
        <v>13</v>
      </c>
      <c r="E246" s="228" t="s">
        <v>449</v>
      </c>
      <c r="F246" s="229" t="s">
        <v>230</v>
      </c>
      <c r="G246" s="230">
        <v>3500</v>
      </c>
    </row>
    <row r="247" spans="1:7" ht="47.25">
      <c r="A247" s="226" t="s">
        <v>412</v>
      </c>
      <c r="B247" s="245">
        <v>910</v>
      </c>
      <c r="C247" s="227">
        <v>1</v>
      </c>
      <c r="D247" s="227">
        <v>13</v>
      </c>
      <c r="E247" s="228" t="s">
        <v>413</v>
      </c>
      <c r="F247" s="229" t="s">
        <v>379</v>
      </c>
      <c r="G247" s="230">
        <v>735.1</v>
      </c>
    </row>
    <row r="248" spans="1:7" ht="16.899999999999999" customHeight="1">
      <c r="A248" s="226" t="s">
        <v>414</v>
      </c>
      <c r="B248" s="245">
        <v>910</v>
      </c>
      <c r="C248" s="227">
        <v>1</v>
      </c>
      <c r="D248" s="227">
        <v>13</v>
      </c>
      <c r="E248" s="228" t="s">
        <v>415</v>
      </c>
      <c r="F248" s="229" t="s">
        <v>379</v>
      </c>
      <c r="G248" s="230">
        <v>735.1</v>
      </c>
    </row>
    <row r="249" spans="1:7" ht="31.5">
      <c r="A249" s="226" t="s">
        <v>416</v>
      </c>
      <c r="B249" s="245">
        <v>910</v>
      </c>
      <c r="C249" s="227">
        <v>1</v>
      </c>
      <c r="D249" s="227">
        <v>13</v>
      </c>
      <c r="E249" s="228" t="s">
        <v>417</v>
      </c>
      <c r="F249" s="229" t="s">
        <v>379</v>
      </c>
      <c r="G249" s="230">
        <v>79.900000000000006</v>
      </c>
    </row>
    <row r="250" spans="1:7" ht="31.5">
      <c r="A250" s="226" t="s">
        <v>392</v>
      </c>
      <c r="B250" s="245">
        <v>910</v>
      </c>
      <c r="C250" s="227">
        <v>1</v>
      </c>
      <c r="D250" s="227">
        <v>13</v>
      </c>
      <c r="E250" s="228" t="s">
        <v>417</v>
      </c>
      <c r="F250" s="229" t="s">
        <v>393</v>
      </c>
      <c r="G250" s="230">
        <v>79.900000000000006</v>
      </c>
    </row>
    <row r="251" spans="1:7" ht="31.5">
      <c r="A251" s="226" t="s">
        <v>418</v>
      </c>
      <c r="B251" s="245">
        <v>910</v>
      </c>
      <c r="C251" s="227">
        <v>1</v>
      </c>
      <c r="D251" s="227">
        <v>13</v>
      </c>
      <c r="E251" s="228" t="s">
        <v>419</v>
      </c>
      <c r="F251" s="229" t="s">
        <v>379</v>
      </c>
      <c r="G251" s="230">
        <v>655.20000000000005</v>
      </c>
    </row>
    <row r="252" spans="1:7" ht="31.5">
      <c r="A252" s="226" t="s">
        <v>392</v>
      </c>
      <c r="B252" s="245">
        <v>910</v>
      </c>
      <c r="C252" s="227">
        <v>1</v>
      </c>
      <c r="D252" s="227">
        <v>13</v>
      </c>
      <c r="E252" s="228" t="s">
        <v>419</v>
      </c>
      <c r="F252" s="229" t="s">
        <v>393</v>
      </c>
      <c r="G252" s="230">
        <v>655.20000000000005</v>
      </c>
    </row>
    <row r="253" spans="1:7">
      <c r="A253" s="226" t="s">
        <v>528</v>
      </c>
      <c r="B253" s="245">
        <v>910</v>
      </c>
      <c r="C253" s="227">
        <v>7</v>
      </c>
      <c r="D253" s="227">
        <v>0</v>
      </c>
      <c r="E253" s="228" t="s">
        <v>379</v>
      </c>
      <c r="F253" s="229" t="s">
        <v>379</v>
      </c>
      <c r="G253" s="230">
        <v>38</v>
      </c>
    </row>
    <row r="254" spans="1:7" ht="31.5">
      <c r="A254" s="226" t="s">
        <v>610</v>
      </c>
      <c r="B254" s="245">
        <v>910</v>
      </c>
      <c r="C254" s="227">
        <v>7</v>
      </c>
      <c r="D254" s="227">
        <v>5</v>
      </c>
      <c r="E254" s="228" t="s">
        <v>379</v>
      </c>
      <c r="F254" s="229" t="s">
        <v>379</v>
      </c>
      <c r="G254" s="230">
        <v>38</v>
      </c>
    </row>
    <row r="255" spans="1:7" ht="47.25">
      <c r="A255" s="226" t="s">
        <v>412</v>
      </c>
      <c r="B255" s="245">
        <v>910</v>
      </c>
      <c r="C255" s="227">
        <v>7</v>
      </c>
      <c r="D255" s="227">
        <v>5</v>
      </c>
      <c r="E255" s="228" t="s">
        <v>413</v>
      </c>
      <c r="F255" s="229" t="s">
        <v>379</v>
      </c>
      <c r="G255" s="230">
        <v>38</v>
      </c>
    </row>
    <row r="256" spans="1:7" ht="18" customHeight="1">
      <c r="A256" s="226" t="s">
        <v>414</v>
      </c>
      <c r="B256" s="245">
        <v>910</v>
      </c>
      <c r="C256" s="227">
        <v>7</v>
      </c>
      <c r="D256" s="227">
        <v>5</v>
      </c>
      <c r="E256" s="228" t="s">
        <v>415</v>
      </c>
      <c r="F256" s="229" t="s">
        <v>379</v>
      </c>
      <c r="G256" s="230">
        <v>38</v>
      </c>
    </row>
    <row r="257" spans="1:7">
      <c r="A257" s="226" t="s">
        <v>615</v>
      </c>
      <c r="B257" s="245">
        <v>910</v>
      </c>
      <c r="C257" s="227">
        <v>7</v>
      </c>
      <c r="D257" s="227">
        <v>5</v>
      </c>
      <c r="E257" s="228" t="s">
        <v>616</v>
      </c>
      <c r="F257" s="229" t="s">
        <v>379</v>
      </c>
      <c r="G257" s="230">
        <v>38</v>
      </c>
    </row>
    <row r="258" spans="1:7" ht="31.5">
      <c r="A258" s="226" t="s">
        <v>392</v>
      </c>
      <c r="B258" s="245">
        <v>910</v>
      </c>
      <c r="C258" s="227">
        <v>7</v>
      </c>
      <c r="D258" s="227">
        <v>5</v>
      </c>
      <c r="E258" s="228" t="s">
        <v>616</v>
      </c>
      <c r="F258" s="229" t="s">
        <v>393</v>
      </c>
      <c r="G258" s="230">
        <v>38</v>
      </c>
    </row>
    <row r="259" spans="1:7" ht="31.5">
      <c r="A259" s="226" t="s">
        <v>758</v>
      </c>
      <c r="B259" s="245">
        <v>910</v>
      </c>
      <c r="C259" s="227">
        <v>13</v>
      </c>
      <c r="D259" s="227">
        <v>0</v>
      </c>
      <c r="E259" s="228" t="s">
        <v>379</v>
      </c>
      <c r="F259" s="229" t="s">
        <v>379</v>
      </c>
      <c r="G259" s="230">
        <v>173.7</v>
      </c>
    </row>
    <row r="260" spans="1:7" ht="31.5">
      <c r="A260" s="226" t="s">
        <v>759</v>
      </c>
      <c r="B260" s="245">
        <v>910</v>
      </c>
      <c r="C260" s="227">
        <v>13</v>
      </c>
      <c r="D260" s="227">
        <v>1</v>
      </c>
      <c r="E260" s="228" t="s">
        <v>379</v>
      </c>
      <c r="F260" s="229" t="s">
        <v>379</v>
      </c>
      <c r="G260" s="230">
        <v>173.7</v>
      </c>
    </row>
    <row r="261" spans="1:7" ht="47.25">
      <c r="A261" s="226" t="s">
        <v>412</v>
      </c>
      <c r="B261" s="245">
        <v>910</v>
      </c>
      <c r="C261" s="227">
        <v>13</v>
      </c>
      <c r="D261" s="227">
        <v>1</v>
      </c>
      <c r="E261" s="228" t="s">
        <v>413</v>
      </c>
      <c r="F261" s="229" t="s">
        <v>379</v>
      </c>
      <c r="G261" s="230">
        <v>173.7</v>
      </c>
    </row>
    <row r="262" spans="1:7" ht="18" customHeight="1">
      <c r="A262" s="226" t="s">
        <v>414</v>
      </c>
      <c r="B262" s="245">
        <v>910</v>
      </c>
      <c r="C262" s="227">
        <v>13</v>
      </c>
      <c r="D262" s="227">
        <v>1</v>
      </c>
      <c r="E262" s="228" t="s">
        <v>415</v>
      </c>
      <c r="F262" s="229" t="s">
        <v>379</v>
      </c>
      <c r="G262" s="230">
        <v>173.7</v>
      </c>
    </row>
    <row r="263" spans="1:7">
      <c r="A263" s="226" t="s">
        <v>760</v>
      </c>
      <c r="B263" s="245">
        <v>910</v>
      </c>
      <c r="C263" s="227">
        <v>13</v>
      </c>
      <c r="D263" s="227">
        <v>1</v>
      </c>
      <c r="E263" s="228" t="s">
        <v>761</v>
      </c>
      <c r="F263" s="229" t="s">
        <v>379</v>
      </c>
      <c r="G263" s="230">
        <v>173.7</v>
      </c>
    </row>
    <row r="264" spans="1:7">
      <c r="A264" s="226" t="s">
        <v>762</v>
      </c>
      <c r="B264" s="245">
        <v>910</v>
      </c>
      <c r="C264" s="227">
        <v>13</v>
      </c>
      <c r="D264" s="227">
        <v>1</v>
      </c>
      <c r="E264" s="228" t="s">
        <v>761</v>
      </c>
      <c r="F264" s="229" t="s">
        <v>763</v>
      </c>
      <c r="G264" s="230">
        <v>173.7</v>
      </c>
    </row>
    <row r="265" spans="1:7" ht="47.25">
      <c r="A265" s="226" t="s">
        <v>764</v>
      </c>
      <c r="B265" s="245">
        <v>910</v>
      </c>
      <c r="C265" s="227">
        <v>14</v>
      </c>
      <c r="D265" s="227">
        <v>0</v>
      </c>
      <c r="E265" s="228" t="s">
        <v>379</v>
      </c>
      <c r="F265" s="229" t="s">
        <v>379</v>
      </c>
      <c r="G265" s="230">
        <v>43996.6</v>
      </c>
    </row>
    <row r="266" spans="1:7" ht="47.25">
      <c r="A266" s="226" t="s">
        <v>765</v>
      </c>
      <c r="B266" s="245">
        <v>910</v>
      </c>
      <c r="C266" s="227">
        <v>14</v>
      </c>
      <c r="D266" s="227">
        <v>1</v>
      </c>
      <c r="E266" s="228" t="s">
        <v>379</v>
      </c>
      <c r="F266" s="229" t="s">
        <v>379</v>
      </c>
      <c r="G266" s="230">
        <v>43996.6</v>
      </c>
    </row>
    <row r="267" spans="1:7" ht="47.25">
      <c r="A267" s="226" t="s">
        <v>412</v>
      </c>
      <c r="B267" s="245">
        <v>910</v>
      </c>
      <c r="C267" s="227">
        <v>14</v>
      </c>
      <c r="D267" s="227">
        <v>1</v>
      </c>
      <c r="E267" s="228" t="s">
        <v>413</v>
      </c>
      <c r="F267" s="229" t="s">
        <v>379</v>
      </c>
      <c r="G267" s="230">
        <v>43996.6</v>
      </c>
    </row>
    <row r="268" spans="1:7" ht="16.149999999999999" customHeight="1">
      <c r="A268" s="226" t="s">
        <v>414</v>
      </c>
      <c r="B268" s="245">
        <v>910</v>
      </c>
      <c r="C268" s="227">
        <v>14</v>
      </c>
      <c r="D268" s="227">
        <v>1</v>
      </c>
      <c r="E268" s="228" t="s">
        <v>415</v>
      </c>
      <c r="F268" s="229" t="s">
        <v>379</v>
      </c>
      <c r="G268" s="230">
        <v>43996.6</v>
      </c>
    </row>
    <row r="269" spans="1:7" ht="31.5">
      <c r="A269" s="226" t="s">
        <v>766</v>
      </c>
      <c r="B269" s="245">
        <v>910</v>
      </c>
      <c r="C269" s="227">
        <v>14</v>
      </c>
      <c r="D269" s="227">
        <v>1</v>
      </c>
      <c r="E269" s="228" t="s">
        <v>767</v>
      </c>
      <c r="F269" s="229" t="s">
        <v>379</v>
      </c>
      <c r="G269" s="230">
        <v>37908.6</v>
      </c>
    </row>
    <row r="270" spans="1:7">
      <c r="A270" s="226" t="s">
        <v>768</v>
      </c>
      <c r="B270" s="245">
        <v>910</v>
      </c>
      <c r="C270" s="227">
        <v>14</v>
      </c>
      <c r="D270" s="227">
        <v>1</v>
      </c>
      <c r="E270" s="228" t="s">
        <v>767</v>
      </c>
      <c r="F270" s="229" t="s">
        <v>769</v>
      </c>
      <c r="G270" s="230">
        <v>37908.6</v>
      </c>
    </row>
    <row r="271" spans="1:7" ht="47.25">
      <c r="A271" s="226" t="s">
        <v>770</v>
      </c>
      <c r="B271" s="245">
        <v>910</v>
      </c>
      <c r="C271" s="227">
        <v>14</v>
      </c>
      <c r="D271" s="227">
        <v>1</v>
      </c>
      <c r="E271" s="228" t="s">
        <v>771</v>
      </c>
      <c r="F271" s="229" t="s">
        <v>379</v>
      </c>
      <c r="G271" s="230">
        <v>6088</v>
      </c>
    </row>
    <row r="272" spans="1:7">
      <c r="A272" s="226" t="s">
        <v>768</v>
      </c>
      <c r="B272" s="245">
        <v>910</v>
      </c>
      <c r="C272" s="227">
        <v>14</v>
      </c>
      <c r="D272" s="227">
        <v>1</v>
      </c>
      <c r="E272" s="228" t="s">
        <v>771</v>
      </c>
      <c r="F272" s="229" t="s">
        <v>769</v>
      </c>
      <c r="G272" s="230">
        <v>6088</v>
      </c>
    </row>
    <row r="273" spans="1:7" s="225" customFormat="1" ht="31.5">
      <c r="A273" s="220" t="s">
        <v>791</v>
      </c>
      <c r="B273" s="244">
        <v>913</v>
      </c>
      <c r="C273" s="221">
        <v>0</v>
      </c>
      <c r="D273" s="221">
        <v>0</v>
      </c>
      <c r="E273" s="222" t="s">
        <v>379</v>
      </c>
      <c r="F273" s="223" t="s">
        <v>379</v>
      </c>
      <c r="G273" s="224">
        <v>15913.1</v>
      </c>
    </row>
    <row r="274" spans="1:7">
      <c r="A274" s="226" t="s">
        <v>378</v>
      </c>
      <c r="B274" s="245">
        <v>913</v>
      </c>
      <c r="C274" s="227">
        <v>1</v>
      </c>
      <c r="D274" s="227">
        <v>0</v>
      </c>
      <c r="E274" s="228" t="s">
        <v>379</v>
      </c>
      <c r="F274" s="229" t="s">
        <v>379</v>
      </c>
      <c r="G274" s="230">
        <v>12673.2</v>
      </c>
    </row>
    <row r="275" spans="1:7">
      <c r="A275" s="226" t="s">
        <v>426</v>
      </c>
      <c r="B275" s="245">
        <v>913</v>
      </c>
      <c r="C275" s="227">
        <v>1</v>
      </c>
      <c r="D275" s="227">
        <v>13</v>
      </c>
      <c r="E275" s="228" t="s">
        <v>379</v>
      </c>
      <c r="F275" s="229" t="s">
        <v>379</v>
      </c>
      <c r="G275" s="230">
        <v>12673.2</v>
      </c>
    </row>
    <row r="276" spans="1:7" ht="31.5">
      <c r="A276" s="226" t="s">
        <v>381</v>
      </c>
      <c r="B276" s="245">
        <v>913</v>
      </c>
      <c r="C276" s="227">
        <v>1</v>
      </c>
      <c r="D276" s="227">
        <v>13</v>
      </c>
      <c r="E276" s="228" t="s">
        <v>382</v>
      </c>
      <c r="F276" s="229" t="s">
        <v>379</v>
      </c>
      <c r="G276" s="230">
        <v>2138.6999999999998</v>
      </c>
    </row>
    <row r="277" spans="1:7">
      <c r="A277" s="226" t="s">
        <v>389</v>
      </c>
      <c r="B277" s="245">
        <v>913</v>
      </c>
      <c r="C277" s="227">
        <v>1</v>
      </c>
      <c r="D277" s="227">
        <v>13</v>
      </c>
      <c r="E277" s="228" t="s">
        <v>390</v>
      </c>
      <c r="F277" s="229" t="s">
        <v>379</v>
      </c>
      <c r="G277" s="230">
        <v>2138.6999999999998</v>
      </c>
    </row>
    <row r="278" spans="1:7">
      <c r="A278" s="226" t="s">
        <v>385</v>
      </c>
      <c r="B278" s="245">
        <v>913</v>
      </c>
      <c r="C278" s="227">
        <v>1</v>
      </c>
      <c r="D278" s="227">
        <v>13</v>
      </c>
      <c r="E278" s="228" t="s">
        <v>391</v>
      </c>
      <c r="F278" s="229" t="s">
        <v>379</v>
      </c>
      <c r="G278" s="230">
        <v>2138.6999999999998</v>
      </c>
    </row>
    <row r="279" spans="1:7" ht="63">
      <c r="A279" s="226" t="s">
        <v>387</v>
      </c>
      <c r="B279" s="245">
        <v>913</v>
      </c>
      <c r="C279" s="227">
        <v>1</v>
      </c>
      <c r="D279" s="227">
        <v>13</v>
      </c>
      <c r="E279" s="228" t="s">
        <v>391</v>
      </c>
      <c r="F279" s="229" t="s">
        <v>230</v>
      </c>
      <c r="G279" s="230">
        <v>2119.6999999999998</v>
      </c>
    </row>
    <row r="280" spans="1:7" ht="31.5">
      <c r="A280" s="226" t="s">
        <v>392</v>
      </c>
      <c r="B280" s="245">
        <v>913</v>
      </c>
      <c r="C280" s="227">
        <v>1</v>
      </c>
      <c r="D280" s="227">
        <v>13</v>
      </c>
      <c r="E280" s="228" t="s">
        <v>391</v>
      </c>
      <c r="F280" s="229" t="s">
        <v>393</v>
      </c>
      <c r="G280" s="230">
        <v>15</v>
      </c>
    </row>
    <row r="281" spans="1:7">
      <c r="A281" s="226" t="s">
        <v>398</v>
      </c>
      <c r="B281" s="245">
        <v>913</v>
      </c>
      <c r="C281" s="227">
        <v>1</v>
      </c>
      <c r="D281" s="227">
        <v>13</v>
      </c>
      <c r="E281" s="228" t="s">
        <v>391</v>
      </c>
      <c r="F281" s="229" t="s">
        <v>399</v>
      </c>
      <c r="G281" s="230">
        <v>4</v>
      </c>
    </row>
    <row r="282" spans="1:7" ht="31.5">
      <c r="A282" s="226" t="s">
        <v>439</v>
      </c>
      <c r="B282" s="245">
        <v>913</v>
      </c>
      <c r="C282" s="227">
        <v>1</v>
      </c>
      <c r="D282" s="227">
        <v>13</v>
      </c>
      <c r="E282" s="228" t="s">
        <v>440</v>
      </c>
      <c r="F282" s="229" t="s">
        <v>379</v>
      </c>
      <c r="G282" s="230">
        <v>89.3</v>
      </c>
    </row>
    <row r="283" spans="1:7" ht="16.899999999999999" customHeight="1">
      <c r="A283" s="226" t="s">
        <v>441</v>
      </c>
      <c r="B283" s="245">
        <v>913</v>
      </c>
      <c r="C283" s="227">
        <v>1</v>
      </c>
      <c r="D283" s="227">
        <v>13</v>
      </c>
      <c r="E283" s="228" t="s">
        <v>442</v>
      </c>
      <c r="F283" s="229" t="s">
        <v>379</v>
      </c>
      <c r="G283" s="230">
        <v>89.3</v>
      </c>
    </row>
    <row r="284" spans="1:7" ht="31.5">
      <c r="A284" s="226" t="s">
        <v>443</v>
      </c>
      <c r="B284" s="245">
        <v>913</v>
      </c>
      <c r="C284" s="227">
        <v>1</v>
      </c>
      <c r="D284" s="227">
        <v>13</v>
      </c>
      <c r="E284" s="228" t="s">
        <v>444</v>
      </c>
      <c r="F284" s="229" t="s">
        <v>379</v>
      </c>
      <c r="G284" s="230">
        <v>89.3</v>
      </c>
    </row>
    <row r="285" spans="1:7" ht="31.5">
      <c r="A285" s="226" t="s">
        <v>392</v>
      </c>
      <c r="B285" s="245">
        <v>913</v>
      </c>
      <c r="C285" s="227">
        <v>1</v>
      </c>
      <c r="D285" s="227">
        <v>13</v>
      </c>
      <c r="E285" s="228" t="s">
        <v>444</v>
      </c>
      <c r="F285" s="229" t="s">
        <v>393</v>
      </c>
      <c r="G285" s="230">
        <v>11.2</v>
      </c>
    </row>
    <row r="286" spans="1:7">
      <c r="A286" s="226" t="s">
        <v>398</v>
      </c>
      <c r="B286" s="245">
        <v>913</v>
      </c>
      <c r="C286" s="227">
        <v>1</v>
      </c>
      <c r="D286" s="227">
        <v>13</v>
      </c>
      <c r="E286" s="228" t="s">
        <v>444</v>
      </c>
      <c r="F286" s="229" t="s">
        <v>399</v>
      </c>
      <c r="G286" s="230">
        <v>78.099999999999994</v>
      </c>
    </row>
    <row r="287" spans="1:7" ht="31.5">
      <c r="A287" s="226" t="s">
        <v>450</v>
      </c>
      <c r="B287" s="245">
        <v>913</v>
      </c>
      <c r="C287" s="227">
        <v>1</v>
      </c>
      <c r="D287" s="227">
        <v>13</v>
      </c>
      <c r="E287" s="228" t="s">
        <v>451</v>
      </c>
      <c r="F287" s="229" t="s">
        <v>379</v>
      </c>
      <c r="G287" s="230">
        <v>9745.2000000000007</v>
      </c>
    </row>
    <row r="288" spans="1:7">
      <c r="A288" s="226" t="s">
        <v>452</v>
      </c>
      <c r="B288" s="245">
        <v>913</v>
      </c>
      <c r="C288" s="227">
        <v>1</v>
      </c>
      <c r="D288" s="227">
        <v>13</v>
      </c>
      <c r="E288" s="228" t="s">
        <v>453</v>
      </c>
      <c r="F288" s="229" t="s">
        <v>379</v>
      </c>
      <c r="G288" s="230">
        <v>615.9</v>
      </c>
    </row>
    <row r="289" spans="1:7" ht="31.5">
      <c r="A289" s="226" t="s">
        <v>454</v>
      </c>
      <c r="B289" s="245">
        <v>913</v>
      </c>
      <c r="C289" s="227">
        <v>1</v>
      </c>
      <c r="D289" s="227">
        <v>13</v>
      </c>
      <c r="E289" s="228" t="s">
        <v>453</v>
      </c>
      <c r="F289" s="229" t="s">
        <v>455</v>
      </c>
      <c r="G289" s="230">
        <v>615.9</v>
      </c>
    </row>
    <row r="290" spans="1:7">
      <c r="A290" s="226" t="s">
        <v>456</v>
      </c>
      <c r="B290" s="245">
        <v>913</v>
      </c>
      <c r="C290" s="227">
        <v>1</v>
      </c>
      <c r="D290" s="227">
        <v>13</v>
      </c>
      <c r="E290" s="228" t="s">
        <v>457</v>
      </c>
      <c r="F290" s="229" t="s">
        <v>379</v>
      </c>
      <c r="G290" s="230">
        <v>9129.2999999999993</v>
      </c>
    </row>
    <row r="291" spans="1:7">
      <c r="A291" s="226" t="s">
        <v>456</v>
      </c>
      <c r="B291" s="245">
        <v>913</v>
      </c>
      <c r="C291" s="227">
        <v>1</v>
      </c>
      <c r="D291" s="227">
        <v>13</v>
      </c>
      <c r="E291" s="228" t="s">
        <v>457</v>
      </c>
      <c r="F291" s="229" t="s">
        <v>379</v>
      </c>
      <c r="G291" s="230">
        <v>7629.3</v>
      </c>
    </row>
    <row r="292" spans="1:7" ht="31.5">
      <c r="A292" s="226" t="s">
        <v>454</v>
      </c>
      <c r="B292" s="245">
        <v>913</v>
      </c>
      <c r="C292" s="227">
        <v>1</v>
      </c>
      <c r="D292" s="227">
        <v>13</v>
      </c>
      <c r="E292" s="228" t="s">
        <v>457</v>
      </c>
      <c r="F292" s="229" t="s">
        <v>455</v>
      </c>
      <c r="G292" s="230">
        <v>7629.3</v>
      </c>
    </row>
    <row r="293" spans="1:7" ht="47.25">
      <c r="A293" s="226" t="s">
        <v>400</v>
      </c>
      <c r="B293" s="245">
        <v>913</v>
      </c>
      <c r="C293" s="227">
        <v>1</v>
      </c>
      <c r="D293" s="227">
        <v>13</v>
      </c>
      <c r="E293" s="228" t="s">
        <v>458</v>
      </c>
      <c r="F293" s="229" t="s">
        <v>379</v>
      </c>
      <c r="G293" s="230">
        <v>1500</v>
      </c>
    </row>
    <row r="294" spans="1:7" ht="31.5">
      <c r="A294" s="226" t="s">
        <v>454</v>
      </c>
      <c r="B294" s="245">
        <v>913</v>
      </c>
      <c r="C294" s="227">
        <v>1</v>
      </c>
      <c r="D294" s="227">
        <v>13</v>
      </c>
      <c r="E294" s="228" t="s">
        <v>458</v>
      </c>
      <c r="F294" s="229" t="s">
        <v>455</v>
      </c>
      <c r="G294" s="230">
        <v>1500</v>
      </c>
    </row>
    <row r="295" spans="1:7" ht="47.25">
      <c r="A295" s="226" t="s">
        <v>465</v>
      </c>
      <c r="B295" s="245">
        <v>913</v>
      </c>
      <c r="C295" s="227">
        <v>1</v>
      </c>
      <c r="D295" s="227">
        <v>13</v>
      </c>
      <c r="E295" s="228" t="s">
        <v>466</v>
      </c>
      <c r="F295" s="229" t="s">
        <v>379</v>
      </c>
      <c r="G295" s="230">
        <v>700</v>
      </c>
    </row>
    <row r="296" spans="1:7" ht="47.25">
      <c r="A296" s="226" t="s">
        <v>467</v>
      </c>
      <c r="B296" s="245">
        <v>913</v>
      </c>
      <c r="C296" s="227">
        <v>1</v>
      </c>
      <c r="D296" s="227">
        <v>13</v>
      </c>
      <c r="E296" s="228" t="s">
        <v>468</v>
      </c>
      <c r="F296" s="229" t="s">
        <v>379</v>
      </c>
      <c r="G296" s="230">
        <v>700</v>
      </c>
    </row>
    <row r="297" spans="1:7" ht="63">
      <c r="A297" s="226" t="s">
        <v>469</v>
      </c>
      <c r="B297" s="245">
        <v>913</v>
      </c>
      <c r="C297" s="227">
        <v>1</v>
      </c>
      <c r="D297" s="227">
        <v>13</v>
      </c>
      <c r="E297" s="228" t="s">
        <v>470</v>
      </c>
      <c r="F297" s="229" t="s">
        <v>379</v>
      </c>
      <c r="G297" s="230">
        <v>550</v>
      </c>
    </row>
    <row r="298" spans="1:7" ht="31.5">
      <c r="A298" s="226" t="s">
        <v>392</v>
      </c>
      <c r="B298" s="245">
        <v>913</v>
      </c>
      <c r="C298" s="227">
        <v>1</v>
      </c>
      <c r="D298" s="227">
        <v>13</v>
      </c>
      <c r="E298" s="228" t="s">
        <v>470</v>
      </c>
      <c r="F298" s="229" t="s">
        <v>393</v>
      </c>
      <c r="G298" s="230">
        <v>550</v>
      </c>
    </row>
    <row r="299" spans="1:7" ht="31.5">
      <c r="A299" s="226" t="s">
        <v>471</v>
      </c>
      <c r="B299" s="245">
        <v>913</v>
      </c>
      <c r="C299" s="227">
        <v>1</v>
      </c>
      <c r="D299" s="227">
        <v>13</v>
      </c>
      <c r="E299" s="228" t="s">
        <v>472</v>
      </c>
      <c r="F299" s="229" t="s">
        <v>379</v>
      </c>
      <c r="G299" s="230">
        <v>150</v>
      </c>
    </row>
    <row r="300" spans="1:7" ht="31.5">
      <c r="A300" s="226" t="s">
        <v>392</v>
      </c>
      <c r="B300" s="245">
        <v>913</v>
      </c>
      <c r="C300" s="227">
        <v>1</v>
      </c>
      <c r="D300" s="227">
        <v>13</v>
      </c>
      <c r="E300" s="228" t="s">
        <v>472</v>
      </c>
      <c r="F300" s="229" t="s">
        <v>393</v>
      </c>
      <c r="G300" s="230">
        <v>150</v>
      </c>
    </row>
    <row r="301" spans="1:7">
      <c r="A301" s="226" t="s">
        <v>489</v>
      </c>
      <c r="B301" s="245">
        <v>913</v>
      </c>
      <c r="C301" s="227">
        <v>4</v>
      </c>
      <c r="D301" s="227">
        <v>0</v>
      </c>
      <c r="E301" s="228" t="s">
        <v>379</v>
      </c>
      <c r="F301" s="229" t="s">
        <v>379</v>
      </c>
      <c r="G301" s="230">
        <v>515</v>
      </c>
    </row>
    <row r="302" spans="1:7">
      <c r="A302" s="226" t="s">
        <v>500</v>
      </c>
      <c r="B302" s="245">
        <v>913</v>
      </c>
      <c r="C302" s="227">
        <v>4</v>
      </c>
      <c r="D302" s="227">
        <v>12</v>
      </c>
      <c r="E302" s="228" t="s">
        <v>379</v>
      </c>
      <c r="F302" s="229" t="s">
        <v>379</v>
      </c>
      <c r="G302" s="230">
        <v>515</v>
      </c>
    </row>
    <row r="303" spans="1:7" ht="47.25">
      <c r="A303" s="226" t="s">
        <v>465</v>
      </c>
      <c r="B303" s="245">
        <v>913</v>
      </c>
      <c r="C303" s="227">
        <v>4</v>
      </c>
      <c r="D303" s="227">
        <v>12</v>
      </c>
      <c r="E303" s="228" t="s">
        <v>466</v>
      </c>
      <c r="F303" s="229" t="s">
        <v>379</v>
      </c>
      <c r="G303" s="230">
        <v>515</v>
      </c>
    </row>
    <row r="304" spans="1:7" ht="47.25">
      <c r="A304" s="226" t="s">
        <v>467</v>
      </c>
      <c r="B304" s="245">
        <v>913</v>
      </c>
      <c r="C304" s="227">
        <v>4</v>
      </c>
      <c r="D304" s="227">
        <v>12</v>
      </c>
      <c r="E304" s="228" t="s">
        <v>468</v>
      </c>
      <c r="F304" s="229" t="s">
        <v>379</v>
      </c>
      <c r="G304" s="230">
        <v>515</v>
      </c>
    </row>
    <row r="305" spans="1:7" ht="63">
      <c r="A305" s="226" t="s">
        <v>469</v>
      </c>
      <c r="B305" s="245">
        <v>913</v>
      </c>
      <c r="C305" s="227">
        <v>4</v>
      </c>
      <c r="D305" s="227">
        <v>12</v>
      </c>
      <c r="E305" s="228" t="s">
        <v>470</v>
      </c>
      <c r="F305" s="229" t="s">
        <v>379</v>
      </c>
      <c r="G305" s="230">
        <v>515</v>
      </c>
    </row>
    <row r="306" spans="1:7" ht="31.5">
      <c r="A306" s="226" t="s">
        <v>392</v>
      </c>
      <c r="B306" s="245">
        <v>913</v>
      </c>
      <c r="C306" s="227">
        <v>4</v>
      </c>
      <c r="D306" s="227">
        <v>12</v>
      </c>
      <c r="E306" s="228" t="s">
        <v>470</v>
      </c>
      <c r="F306" s="229" t="s">
        <v>393</v>
      </c>
      <c r="G306" s="230">
        <v>515</v>
      </c>
    </row>
    <row r="307" spans="1:7">
      <c r="A307" s="226" t="s">
        <v>509</v>
      </c>
      <c r="B307" s="245">
        <v>913</v>
      </c>
      <c r="C307" s="227">
        <v>5</v>
      </c>
      <c r="D307" s="227">
        <v>0</v>
      </c>
      <c r="E307" s="228" t="s">
        <v>379</v>
      </c>
      <c r="F307" s="229" t="s">
        <v>379</v>
      </c>
      <c r="G307" s="230">
        <v>224.9</v>
      </c>
    </row>
    <row r="308" spans="1:7">
      <c r="A308" s="226" t="s">
        <v>510</v>
      </c>
      <c r="B308" s="245">
        <v>913</v>
      </c>
      <c r="C308" s="227">
        <v>5</v>
      </c>
      <c r="D308" s="227">
        <v>1</v>
      </c>
      <c r="E308" s="228" t="s">
        <v>379</v>
      </c>
      <c r="F308" s="229" t="s">
        <v>379</v>
      </c>
      <c r="G308" s="230">
        <v>224.9</v>
      </c>
    </row>
    <row r="309" spans="1:7">
      <c r="A309" s="226" t="s">
        <v>511</v>
      </c>
      <c r="B309" s="245">
        <v>913</v>
      </c>
      <c r="C309" s="227">
        <v>5</v>
      </c>
      <c r="D309" s="227">
        <v>1</v>
      </c>
      <c r="E309" s="228" t="s">
        <v>512</v>
      </c>
      <c r="F309" s="229" t="s">
        <v>379</v>
      </c>
      <c r="G309" s="230">
        <v>224.9</v>
      </c>
    </row>
    <row r="310" spans="1:7">
      <c r="A310" s="226" t="s">
        <v>513</v>
      </c>
      <c r="B310" s="245">
        <v>913</v>
      </c>
      <c r="C310" s="227">
        <v>5</v>
      </c>
      <c r="D310" s="227">
        <v>1</v>
      </c>
      <c r="E310" s="228" t="s">
        <v>514</v>
      </c>
      <c r="F310" s="229" t="s">
        <v>379</v>
      </c>
      <c r="G310" s="230">
        <v>224.9</v>
      </c>
    </row>
    <row r="311" spans="1:7" ht="31.5">
      <c r="A311" s="226" t="s">
        <v>515</v>
      </c>
      <c r="B311" s="245">
        <v>913</v>
      </c>
      <c r="C311" s="227">
        <v>5</v>
      </c>
      <c r="D311" s="227">
        <v>1</v>
      </c>
      <c r="E311" s="228" t="s">
        <v>516</v>
      </c>
      <c r="F311" s="229" t="s">
        <v>379</v>
      </c>
      <c r="G311" s="230">
        <v>224.9</v>
      </c>
    </row>
    <row r="312" spans="1:7" ht="31.5">
      <c r="A312" s="226" t="s">
        <v>392</v>
      </c>
      <c r="B312" s="245">
        <v>913</v>
      </c>
      <c r="C312" s="227">
        <v>5</v>
      </c>
      <c r="D312" s="227">
        <v>1</v>
      </c>
      <c r="E312" s="228" t="s">
        <v>516</v>
      </c>
      <c r="F312" s="229" t="s">
        <v>393</v>
      </c>
      <c r="G312" s="230">
        <v>224.9</v>
      </c>
    </row>
    <row r="313" spans="1:7">
      <c r="A313" s="226" t="s">
        <v>752</v>
      </c>
      <c r="B313" s="245">
        <v>913</v>
      </c>
      <c r="C313" s="227">
        <v>12</v>
      </c>
      <c r="D313" s="227">
        <v>0</v>
      </c>
      <c r="E313" s="228" t="s">
        <v>379</v>
      </c>
      <c r="F313" s="229" t="s">
        <v>379</v>
      </c>
      <c r="G313" s="230">
        <v>2500</v>
      </c>
    </row>
    <row r="314" spans="1:7">
      <c r="A314" s="226" t="s">
        <v>753</v>
      </c>
      <c r="B314" s="245">
        <v>913</v>
      </c>
      <c r="C314" s="227">
        <v>12</v>
      </c>
      <c r="D314" s="227">
        <v>2</v>
      </c>
      <c r="E314" s="228" t="s">
        <v>379</v>
      </c>
      <c r="F314" s="229" t="s">
        <v>379</v>
      </c>
      <c r="G314" s="230">
        <v>2500</v>
      </c>
    </row>
    <row r="315" spans="1:7" ht="31.5">
      <c r="A315" s="226" t="s">
        <v>754</v>
      </c>
      <c r="B315" s="245">
        <v>913</v>
      </c>
      <c r="C315" s="227">
        <v>12</v>
      </c>
      <c r="D315" s="227">
        <v>2</v>
      </c>
      <c r="E315" s="228" t="s">
        <v>755</v>
      </c>
      <c r="F315" s="229" t="s">
        <v>379</v>
      </c>
      <c r="G315" s="230">
        <v>2500</v>
      </c>
    </row>
    <row r="316" spans="1:7" ht="31.5">
      <c r="A316" s="226" t="s">
        <v>756</v>
      </c>
      <c r="B316" s="245">
        <v>913</v>
      </c>
      <c r="C316" s="227">
        <v>12</v>
      </c>
      <c r="D316" s="227">
        <v>2</v>
      </c>
      <c r="E316" s="228" t="s">
        <v>757</v>
      </c>
      <c r="F316" s="229" t="s">
        <v>379</v>
      </c>
      <c r="G316" s="230">
        <v>2500</v>
      </c>
    </row>
    <row r="317" spans="1:7">
      <c r="A317" s="226" t="s">
        <v>398</v>
      </c>
      <c r="B317" s="245">
        <v>913</v>
      </c>
      <c r="C317" s="227">
        <v>12</v>
      </c>
      <c r="D317" s="227">
        <v>2</v>
      </c>
      <c r="E317" s="228" t="s">
        <v>757</v>
      </c>
      <c r="F317" s="229" t="s">
        <v>399</v>
      </c>
      <c r="G317" s="230">
        <v>2500</v>
      </c>
    </row>
    <row r="318" spans="1:7" s="225" customFormat="1">
      <c r="A318" s="220" t="s">
        <v>792</v>
      </c>
      <c r="B318" s="244">
        <v>916</v>
      </c>
      <c r="C318" s="221">
        <v>0</v>
      </c>
      <c r="D318" s="221">
        <v>0</v>
      </c>
      <c r="E318" s="222" t="s">
        <v>379</v>
      </c>
      <c r="F318" s="223" t="s">
        <v>379</v>
      </c>
      <c r="G318" s="224">
        <v>866.6</v>
      </c>
    </row>
    <row r="319" spans="1:7">
      <c r="A319" s="226" t="s">
        <v>378</v>
      </c>
      <c r="B319" s="245">
        <v>916</v>
      </c>
      <c r="C319" s="227">
        <v>1</v>
      </c>
      <c r="D319" s="227">
        <v>0</v>
      </c>
      <c r="E319" s="228" t="s">
        <v>379</v>
      </c>
      <c r="F319" s="229" t="s">
        <v>379</v>
      </c>
      <c r="G319" s="230">
        <v>866.6</v>
      </c>
    </row>
    <row r="320" spans="1:7" ht="47.25">
      <c r="A320" s="226" t="s">
        <v>388</v>
      </c>
      <c r="B320" s="245">
        <v>916</v>
      </c>
      <c r="C320" s="227">
        <v>1</v>
      </c>
      <c r="D320" s="227">
        <v>3</v>
      </c>
      <c r="E320" s="228" t="s">
        <v>379</v>
      </c>
      <c r="F320" s="229" t="s">
        <v>379</v>
      </c>
      <c r="G320" s="230">
        <v>866.6</v>
      </c>
    </row>
    <row r="321" spans="1:7" ht="31.5">
      <c r="A321" s="226" t="s">
        <v>381</v>
      </c>
      <c r="B321" s="245">
        <v>916</v>
      </c>
      <c r="C321" s="227">
        <v>1</v>
      </c>
      <c r="D321" s="227">
        <v>3</v>
      </c>
      <c r="E321" s="228" t="s">
        <v>382</v>
      </c>
      <c r="F321" s="229" t="s">
        <v>379</v>
      </c>
      <c r="G321" s="230">
        <v>866.6</v>
      </c>
    </row>
    <row r="322" spans="1:7">
      <c r="A322" s="226" t="s">
        <v>389</v>
      </c>
      <c r="B322" s="245">
        <v>916</v>
      </c>
      <c r="C322" s="227">
        <v>1</v>
      </c>
      <c r="D322" s="227">
        <v>3</v>
      </c>
      <c r="E322" s="228" t="s">
        <v>390</v>
      </c>
      <c r="F322" s="229" t="s">
        <v>379</v>
      </c>
      <c r="G322" s="230">
        <v>236.6</v>
      </c>
    </row>
    <row r="323" spans="1:7">
      <c r="A323" s="226" t="s">
        <v>385</v>
      </c>
      <c r="B323" s="245">
        <v>916</v>
      </c>
      <c r="C323" s="227">
        <v>1</v>
      </c>
      <c r="D323" s="227">
        <v>3</v>
      </c>
      <c r="E323" s="228" t="s">
        <v>391</v>
      </c>
      <c r="F323" s="229" t="s">
        <v>379</v>
      </c>
      <c r="G323" s="230">
        <v>236.6</v>
      </c>
    </row>
    <row r="324" spans="1:7" ht="63">
      <c r="A324" s="226" t="s">
        <v>387</v>
      </c>
      <c r="B324" s="245">
        <v>916</v>
      </c>
      <c r="C324" s="227">
        <v>1</v>
      </c>
      <c r="D324" s="227">
        <v>3</v>
      </c>
      <c r="E324" s="228" t="s">
        <v>391</v>
      </c>
      <c r="F324" s="229" t="s">
        <v>230</v>
      </c>
      <c r="G324" s="230">
        <v>231.7</v>
      </c>
    </row>
    <row r="325" spans="1:7" ht="31.5">
      <c r="A325" s="226" t="s">
        <v>392</v>
      </c>
      <c r="B325" s="245">
        <v>916</v>
      </c>
      <c r="C325" s="227">
        <v>1</v>
      </c>
      <c r="D325" s="227">
        <v>3</v>
      </c>
      <c r="E325" s="228" t="s">
        <v>391</v>
      </c>
      <c r="F325" s="229" t="s">
        <v>393</v>
      </c>
      <c r="G325" s="230">
        <v>4.9000000000000004</v>
      </c>
    </row>
    <row r="326" spans="1:7" ht="31.5">
      <c r="A326" s="226" t="s">
        <v>394</v>
      </c>
      <c r="B326" s="245">
        <v>916</v>
      </c>
      <c r="C326" s="227">
        <v>1</v>
      </c>
      <c r="D326" s="227">
        <v>3</v>
      </c>
      <c r="E326" s="228" t="s">
        <v>395</v>
      </c>
      <c r="F326" s="229" t="s">
        <v>379</v>
      </c>
      <c r="G326" s="230">
        <v>630</v>
      </c>
    </row>
    <row r="327" spans="1:7">
      <c r="A327" s="226" t="s">
        <v>385</v>
      </c>
      <c r="B327" s="245">
        <v>916</v>
      </c>
      <c r="C327" s="227">
        <v>1</v>
      </c>
      <c r="D327" s="227">
        <v>3</v>
      </c>
      <c r="E327" s="228" t="s">
        <v>396</v>
      </c>
      <c r="F327" s="229" t="s">
        <v>379</v>
      </c>
      <c r="G327" s="230">
        <v>630</v>
      </c>
    </row>
    <row r="328" spans="1:7" ht="63">
      <c r="A328" s="226" t="s">
        <v>387</v>
      </c>
      <c r="B328" s="245">
        <v>916</v>
      </c>
      <c r="C328" s="227">
        <v>1</v>
      </c>
      <c r="D328" s="227">
        <v>3</v>
      </c>
      <c r="E328" s="228" t="s">
        <v>396</v>
      </c>
      <c r="F328" s="229" t="s">
        <v>230</v>
      </c>
      <c r="G328" s="230">
        <v>630</v>
      </c>
    </row>
    <row r="329" spans="1:7" s="225" customFormat="1">
      <c r="A329" s="220" t="s">
        <v>793</v>
      </c>
      <c r="B329" s="244">
        <v>917</v>
      </c>
      <c r="C329" s="221">
        <v>0</v>
      </c>
      <c r="D329" s="221">
        <v>0</v>
      </c>
      <c r="E329" s="222" t="s">
        <v>379</v>
      </c>
      <c r="F329" s="223" t="s">
        <v>379</v>
      </c>
      <c r="G329" s="224">
        <v>30443.599999999999</v>
      </c>
    </row>
    <row r="330" spans="1:7">
      <c r="A330" s="226" t="s">
        <v>378</v>
      </c>
      <c r="B330" s="245">
        <v>917</v>
      </c>
      <c r="C330" s="227">
        <v>1</v>
      </c>
      <c r="D330" s="227">
        <v>0</v>
      </c>
      <c r="E330" s="228" t="s">
        <v>379</v>
      </c>
      <c r="F330" s="229" t="s">
        <v>379</v>
      </c>
      <c r="G330" s="230">
        <v>22946.799999999999</v>
      </c>
    </row>
    <row r="331" spans="1:7" ht="31.5">
      <c r="A331" s="226" t="s">
        <v>380</v>
      </c>
      <c r="B331" s="245">
        <v>917</v>
      </c>
      <c r="C331" s="227">
        <v>1</v>
      </c>
      <c r="D331" s="227">
        <v>2</v>
      </c>
      <c r="E331" s="228" t="s">
        <v>379</v>
      </c>
      <c r="F331" s="229" t="s">
        <v>379</v>
      </c>
      <c r="G331" s="230">
        <v>1602.9</v>
      </c>
    </row>
    <row r="332" spans="1:7" ht="31.5">
      <c r="A332" s="226" t="s">
        <v>381</v>
      </c>
      <c r="B332" s="245">
        <v>917</v>
      </c>
      <c r="C332" s="227">
        <v>1</v>
      </c>
      <c r="D332" s="227">
        <v>2</v>
      </c>
      <c r="E332" s="228" t="s">
        <v>382</v>
      </c>
      <c r="F332" s="229" t="s">
        <v>379</v>
      </c>
      <c r="G332" s="230">
        <v>1602.9</v>
      </c>
    </row>
    <row r="333" spans="1:7">
      <c r="A333" s="226" t="s">
        <v>383</v>
      </c>
      <c r="B333" s="245">
        <v>917</v>
      </c>
      <c r="C333" s="227">
        <v>1</v>
      </c>
      <c r="D333" s="227">
        <v>2</v>
      </c>
      <c r="E333" s="228" t="s">
        <v>384</v>
      </c>
      <c r="F333" s="229" t="s">
        <v>379</v>
      </c>
      <c r="G333" s="230">
        <v>1602.9</v>
      </c>
    </row>
    <row r="334" spans="1:7">
      <c r="A334" s="226" t="s">
        <v>385</v>
      </c>
      <c r="B334" s="245">
        <v>917</v>
      </c>
      <c r="C334" s="227">
        <v>1</v>
      </c>
      <c r="D334" s="227">
        <v>2</v>
      </c>
      <c r="E334" s="228" t="s">
        <v>386</v>
      </c>
      <c r="F334" s="229" t="s">
        <v>379</v>
      </c>
      <c r="G334" s="230">
        <v>1602.9</v>
      </c>
    </row>
    <row r="335" spans="1:7" ht="63">
      <c r="A335" s="226" t="s">
        <v>387</v>
      </c>
      <c r="B335" s="245">
        <v>917</v>
      </c>
      <c r="C335" s="227">
        <v>1</v>
      </c>
      <c r="D335" s="227">
        <v>2</v>
      </c>
      <c r="E335" s="228" t="s">
        <v>386</v>
      </c>
      <c r="F335" s="229" t="s">
        <v>230</v>
      </c>
      <c r="G335" s="230">
        <v>1602.9</v>
      </c>
    </row>
    <row r="336" spans="1:7" ht="47.25">
      <c r="A336" s="226" t="s">
        <v>397</v>
      </c>
      <c r="B336" s="245">
        <v>917</v>
      </c>
      <c r="C336" s="227">
        <v>1</v>
      </c>
      <c r="D336" s="227">
        <v>4</v>
      </c>
      <c r="E336" s="228" t="s">
        <v>379</v>
      </c>
      <c r="F336" s="229" t="s">
        <v>379</v>
      </c>
      <c r="G336" s="230">
        <v>18143.900000000001</v>
      </c>
    </row>
    <row r="337" spans="1:7" ht="31.5">
      <c r="A337" s="226" t="s">
        <v>381</v>
      </c>
      <c r="B337" s="245">
        <v>917</v>
      </c>
      <c r="C337" s="227">
        <v>1</v>
      </c>
      <c r="D337" s="227">
        <v>4</v>
      </c>
      <c r="E337" s="228" t="s">
        <v>382</v>
      </c>
      <c r="F337" s="229" t="s">
        <v>379</v>
      </c>
      <c r="G337" s="230">
        <v>18141.5</v>
      </c>
    </row>
    <row r="338" spans="1:7">
      <c r="A338" s="226" t="s">
        <v>389</v>
      </c>
      <c r="B338" s="245">
        <v>917</v>
      </c>
      <c r="C338" s="227">
        <v>1</v>
      </c>
      <c r="D338" s="227">
        <v>4</v>
      </c>
      <c r="E338" s="228" t="s">
        <v>390</v>
      </c>
      <c r="F338" s="229" t="s">
        <v>379</v>
      </c>
      <c r="G338" s="230">
        <v>18141.5</v>
      </c>
    </row>
    <row r="339" spans="1:7">
      <c r="A339" s="226" t="s">
        <v>385</v>
      </c>
      <c r="B339" s="245">
        <v>917</v>
      </c>
      <c r="C339" s="227">
        <v>1</v>
      </c>
      <c r="D339" s="227">
        <v>4</v>
      </c>
      <c r="E339" s="228" t="s">
        <v>391</v>
      </c>
      <c r="F339" s="229" t="s">
        <v>379</v>
      </c>
      <c r="G339" s="230">
        <v>11641.5</v>
      </c>
    </row>
    <row r="340" spans="1:7" ht="63">
      <c r="A340" s="226" t="s">
        <v>387</v>
      </c>
      <c r="B340" s="245">
        <v>917</v>
      </c>
      <c r="C340" s="227">
        <v>1</v>
      </c>
      <c r="D340" s="227">
        <v>4</v>
      </c>
      <c r="E340" s="228" t="s">
        <v>391</v>
      </c>
      <c r="F340" s="229" t="s">
        <v>230</v>
      </c>
      <c r="G340" s="230">
        <v>9436.7999999999993</v>
      </c>
    </row>
    <row r="341" spans="1:7" ht="31.5">
      <c r="A341" s="226" t="s">
        <v>392</v>
      </c>
      <c r="B341" s="245">
        <v>917</v>
      </c>
      <c r="C341" s="227">
        <v>1</v>
      </c>
      <c r="D341" s="227">
        <v>4</v>
      </c>
      <c r="E341" s="228" t="s">
        <v>391</v>
      </c>
      <c r="F341" s="229" t="s">
        <v>393</v>
      </c>
      <c r="G341" s="230">
        <v>2193.3000000000002</v>
      </c>
    </row>
    <row r="342" spans="1:7">
      <c r="A342" s="226" t="s">
        <v>398</v>
      </c>
      <c r="B342" s="245">
        <v>917</v>
      </c>
      <c r="C342" s="227">
        <v>1</v>
      </c>
      <c r="D342" s="227">
        <v>4</v>
      </c>
      <c r="E342" s="228" t="s">
        <v>391</v>
      </c>
      <c r="F342" s="229" t="s">
        <v>399</v>
      </c>
      <c r="G342" s="230">
        <v>11.4</v>
      </c>
    </row>
    <row r="343" spans="1:7" ht="47.25">
      <c r="A343" s="226" t="s">
        <v>400</v>
      </c>
      <c r="B343" s="245">
        <v>917</v>
      </c>
      <c r="C343" s="227">
        <v>1</v>
      </c>
      <c r="D343" s="227">
        <v>4</v>
      </c>
      <c r="E343" s="228" t="s">
        <v>401</v>
      </c>
      <c r="F343" s="229" t="s">
        <v>379</v>
      </c>
      <c r="G343" s="230">
        <v>6500</v>
      </c>
    </row>
    <row r="344" spans="1:7" ht="63">
      <c r="A344" s="226" t="s">
        <v>387</v>
      </c>
      <c r="B344" s="245">
        <v>917</v>
      </c>
      <c r="C344" s="227">
        <v>1</v>
      </c>
      <c r="D344" s="227">
        <v>4</v>
      </c>
      <c r="E344" s="228" t="s">
        <v>401</v>
      </c>
      <c r="F344" s="229" t="s">
        <v>230</v>
      </c>
      <c r="G344" s="230">
        <v>6500</v>
      </c>
    </row>
    <row r="345" spans="1:7" ht="63">
      <c r="A345" s="226" t="s">
        <v>402</v>
      </c>
      <c r="B345" s="245">
        <v>917</v>
      </c>
      <c r="C345" s="227">
        <v>1</v>
      </c>
      <c r="D345" s="227">
        <v>4</v>
      </c>
      <c r="E345" s="228" t="s">
        <v>403</v>
      </c>
      <c r="F345" s="229" t="s">
        <v>379</v>
      </c>
      <c r="G345" s="230">
        <v>2.4</v>
      </c>
    </row>
    <row r="346" spans="1:7" ht="78.75">
      <c r="A346" s="226" t="s">
        <v>404</v>
      </c>
      <c r="B346" s="245">
        <v>917</v>
      </c>
      <c r="C346" s="227">
        <v>1</v>
      </c>
      <c r="D346" s="227">
        <v>4</v>
      </c>
      <c r="E346" s="228" t="s">
        <v>405</v>
      </c>
      <c r="F346" s="229" t="s">
        <v>379</v>
      </c>
      <c r="G346" s="230">
        <v>2.4</v>
      </c>
    </row>
    <row r="347" spans="1:7" ht="46.9" customHeight="1">
      <c r="A347" s="226" t="s">
        <v>406</v>
      </c>
      <c r="B347" s="245">
        <v>917</v>
      </c>
      <c r="C347" s="227">
        <v>1</v>
      </c>
      <c r="D347" s="227">
        <v>4</v>
      </c>
      <c r="E347" s="228" t="s">
        <v>407</v>
      </c>
      <c r="F347" s="229" t="s">
        <v>379</v>
      </c>
      <c r="G347" s="230">
        <v>2.4</v>
      </c>
    </row>
    <row r="348" spans="1:7" ht="31.5">
      <c r="A348" s="226" t="s">
        <v>392</v>
      </c>
      <c r="B348" s="245">
        <v>917</v>
      </c>
      <c r="C348" s="227">
        <v>1</v>
      </c>
      <c r="D348" s="227">
        <v>4</v>
      </c>
      <c r="E348" s="228" t="s">
        <v>407</v>
      </c>
      <c r="F348" s="229" t="s">
        <v>393</v>
      </c>
      <c r="G348" s="230">
        <v>2.4</v>
      </c>
    </row>
    <row r="349" spans="1:7">
      <c r="A349" s="226" t="s">
        <v>420</v>
      </c>
      <c r="B349" s="245">
        <v>917</v>
      </c>
      <c r="C349" s="227">
        <v>1</v>
      </c>
      <c r="D349" s="227">
        <v>11</v>
      </c>
      <c r="E349" s="228" t="s">
        <v>379</v>
      </c>
      <c r="F349" s="229" t="s">
        <v>379</v>
      </c>
      <c r="G349" s="230">
        <v>300</v>
      </c>
    </row>
    <row r="350" spans="1:7">
      <c r="A350" s="226" t="s">
        <v>420</v>
      </c>
      <c r="B350" s="245">
        <v>917</v>
      </c>
      <c r="C350" s="227">
        <v>1</v>
      </c>
      <c r="D350" s="227">
        <v>11</v>
      </c>
      <c r="E350" s="228" t="s">
        <v>421</v>
      </c>
      <c r="F350" s="229" t="s">
        <v>379</v>
      </c>
      <c r="G350" s="230">
        <v>300</v>
      </c>
    </row>
    <row r="351" spans="1:7">
      <c r="A351" s="226" t="s">
        <v>422</v>
      </c>
      <c r="B351" s="245">
        <v>917</v>
      </c>
      <c r="C351" s="227">
        <v>1</v>
      </c>
      <c r="D351" s="227">
        <v>11</v>
      </c>
      <c r="E351" s="228" t="s">
        <v>423</v>
      </c>
      <c r="F351" s="229" t="s">
        <v>379</v>
      </c>
      <c r="G351" s="230">
        <v>300</v>
      </c>
    </row>
    <row r="352" spans="1:7" ht="31.5">
      <c r="A352" s="226" t="s">
        <v>424</v>
      </c>
      <c r="B352" s="245">
        <v>917</v>
      </c>
      <c r="C352" s="227">
        <v>1</v>
      </c>
      <c r="D352" s="227">
        <v>11</v>
      </c>
      <c r="E352" s="228" t="s">
        <v>425</v>
      </c>
      <c r="F352" s="229" t="s">
        <v>379</v>
      </c>
      <c r="G352" s="230">
        <v>300</v>
      </c>
    </row>
    <row r="353" spans="1:7">
      <c r="A353" s="226" t="s">
        <v>398</v>
      </c>
      <c r="B353" s="245">
        <v>917</v>
      </c>
      <c r="C353" s="227">
        <v>1</v>
      </c>
      <c r="D353" s="227">
        <v>11</v>
      </c>
      <c r="E353" s="228" t="s">
        <v>425</v>
      </c>
      <c r="F353" s="229" t="s">
        <v>399</v>
      </c>
      <c r="G353" s="230">
        <v>300</v>
      </c>
    </row>
    <row r="354" spans="1:7">
      <c r="A354" s="226" t="s">
        <v>426</v>
      </c>
      <c r="B354" s="245">
        <v>917</v>
      </c>
      <c r="C354" s="227">
        <v>1</v>
      </c>
      <c r="D354" s="227">
        <v>13</v>
      </c>
      <c r="E354" s="228" t="s">
        <v>379</v>
      </c>
      <c r="F354" s="229" t="s">
        <v>379</v>
      </c>
      <c r="G354" s="230">
        <v>2900</v>
      </c>
    </row>
    <row r="355" spans="1:7" ht="31.5">
      <c r="A355" s="226" t="s">
        <v>381</v>
      </c>
      <c r="B355" s="245">
        <v>917</v>
      </c>
      <c r="C355" s="227">
        <v>1</v>
      </c>
      <c r="D355" s="227">
        <v>13</v>
      </c>
      <c r="E355" s="228" t="s">
        <v>382</v>
      </c>
      <c r="F355" s="229" t="s">
        <v>379</v>
      </c>
      <c r="G355" s="230">
        <v>2765.9</v>
      </c>
    </row>
    <row r="356" spans="1:7" ht="31.5">
      <c r="A356" s="226" t="s">
        <v>427</v>
      </c>
      <c r="B356" s="245">
        <v>917</v>
      </c>
      <c r="C356" s="227">
        <v>1</v>
      </c>
      <c r="D356" s="227">
        <v>13</v>
      </c>
      <c r="E356" s="228" t="s">
        <v>428</v>
      </c>
      <c r="F356" s="229" t="s">
        <v>379</v>
      </c>
      <c r="G356" s="230">
        <v>2765.9</v>
      </c>
    </row>
    <row r="357" spans="1:7" ht="63">
      <c r="A357" s="226" t="s">
        <v>429</v>
      </c>
      <c r="B357" s="245">
        <v>917</v>
      </c>
      <c r="C357" s="227">
        <v>1</v>
      </c>
      <c r="D357" s="227">
        <v>13</v>
      </c>
      <c r="E357" s="228" t="s">
        <v>430</v>
      </c>
      <c r="F357" s="229" t="s">
        <v>379</v>
      </c>
      <c r="G357" s="230">
        <v>1102.3</v>
      </c>
    </row>
    <row r="358" spans="1:7" ht="63">
      <c r="A358" s="226" t="s">
        <v>387</v>
      </c>
      <c r="B358" s="245">
        <v>917</v>
      </c>
      <c r="C358" s="227">
        <v>1</v>
      </c>
      <c r="D358" s="227">
        <v>13</v>
      </c>
      <c r="E358" s="228" t="s">
        <v>430</v>
      </c>
      <c r="F358" s="229" t="s">
        <v>230</v>
      </c>
      <c r="G358" s="230">
        <v>901.1</v>
      </c>
    </row>
    <row r="359" spans="1:7" ht="31.5">
      <c r="A359" s="226" t="s">
        <v>392</v>
      </c>
      <c r="B359" s="245">
        <v>917</v>
      </c>
      <c r="C359" s="227">
        <v>1</v>
      </c>
      <c r="D359" s="227">
        <v>13</v>
      </c>
      <c r="E359" s="228" t="s">
        <v>430</v>
      </c>
      <c r="F359" s="229" t="s">
        <v>393</v>
      </c>
      <c r="G359" s="230">
        <v>201.2</v>
      </c>
    </row>
    <row r="360" spans="1:7" ht="31.5">
      <c r="A360" s="226" t="s">
        <v>431</v>
      </c>
      <c r="B360" s="245">
        <v>917</v>
      </c>
      <c r="C360" s="227">
        <v>1</v>
      </c>
      <c r="D360" s="227">
        <v>13</v>
      </c>
      <c r="E360" s="228" t="s">
        <v>432</v>
      </c>
      <c r="F360" s="229" t="s">
        <v>379</v>
      </c>
      <c r="G360" s="230">
        <v>605.20000000000005</v>
      </c>
    </row>
    <row r="361" spans="1:7" ht="63">
      <c r="A361" s="226" t="s">
        <v>387</v>
      </c>
      <c r="B361" s="245">
        <v>917</v>
      </c>
      <c r="C361" s="227">
        <v>1</v>
      </c>
      <c r="D361" s="227">
        <v>13</v>
      </c>
      <c r="E361" s="228" t="s">
        <v>432</v>
      </c>
      <c r="F361" s="229" t="s">
        <v>230</v>
      </c>
      <c r="G361" s="230">
        <v>556.79999999999995</v>
      </c>
    </row>
    <row r="362" spans="1:7" ht="31.5">
      <c r="A362" s="226" t="s">
        <v>392</v>
      </c>
      <c r="B362" s="245">
        <v>917</v>
      </c>
      <c r="C362" s="227">
        <v>1</v>
      </c>
      <c r="D362" s="227">
        <v>13</v>
      </c>
      <c r="E362" s="228" t="s">
        <v>432</v>
      </c>
      <c r="F362" s="229" t="s">
        <v>393</v>
      </c>
      <c r="G362" s="230">
        <v>48.4</v>
      </c>
    </row>
    <row r="363" spans="1:7" ht="47.25">
      <c r="A363" s="226" t="s">
        <v>433</v>
      </c>
      <c r="B363" s="245">
        <v>917</v>
      </c>
      <c r="C363" s="227">
        <v>1</v>
      </c>
      <c r="D363" s="227">
        <v>13</v>
      </c>
      <c r="E363" s="228" t="s">
        <v>434</v>
      </c>
      <c r="F363" s="229" t="s">
        <v>379</v>
      </c>
      <c r="G363" s="230">
        <v>452.5</v>
      </c>
    </row>
    <row r="364" spans="1:7" ht="63">
      <c r="A364" s="226" t="s">
        <v>387</v>
      </c>
      <c r="B364" s="245">
        <v>917</v>
      </c>
      <c r="C364" s="227">
        <v>1</v>
      </c>
      <c r="D364" s="227">
        <v>13</v>
      </c>
      <c r="E364" s="228" t="s">
        <v>434</v>
      </c>
      <c r="F364" s="229" t="s">
        <v>230</v>
      </c>
      <c r="G364" s="230">
        <v>393.5</v>
      </c>
    </row>
    <row r="365" spans="1:7" ht="31.5">
      <c r="A365" s="226" t="s">
        <v>392</v>
      </c>
      <c r="B365" s="245">
        <v>917</v>
      </c>
      <c r="C365" s="227">
        <v>1</v>
      </c>
      <c r="D365" s="227">
        <v>13</v>
      </c>
      <c r="E365" s="228" t="s">
        <v>434</v>
      </c>
      <c r="F365" s="229" t="s">
        <v>393</v>
      </c>
      <c r="G365" s="230">
        <v>59</v>
      </c>
    </row>
    <row r="366" spans="1:7" ht="47.25">
      <c r="A366" s="226" t="s">
        <v>435</v>
      </c>
      <c r="B366" s="245">
        <v>917</v>
      </c>
      <c r="C366" s="227">
        <v>1</v>
      </c>
      <c r="D366" s="227">
        <v>13</v>
      </c>
      <c r="E366" s="228" t="s">
        <v>436</v>
      </c>
      <c r="F366" s="229" t="s">
        <v>379</v>
      </c>
      <c r="G366" s="230">
        <v>605.20000000000005</v>
      </c>
    </row>
    <row r="367" spans="1:7" ht="63">
      <c r="A367" s="226" t="s">
        <v>387</v>
      </c>
      <c r="B367" s="245">
        <v>917</v>
      </c>
      <c r="C367" s="227">
        <v>1</v>
      </c>
      <c r="D367" s="227">
        <v>13</v>
      </c>
      <c r="E367" s="228" t="s">
        <v>436</v>
      </c>
      <c r="F367" s="229" t="s">
        <v>230</v>
      </c>
      <c r="G367" s="230">
        <v>554.20000000000005</v>
      </c>
    </row>
    <row r="368" spans="1:7" ht="31.5">
      <c r="A368" s="226" t="s">
        <v>392</v>
      </c>
      <c r="B368" s="245">
        <v>917</v>
      </c>
      <c r="C368" s="227">
        <v>1</v>
      </c>
      <c r="D368" s="227">
        <v>13</v>
      </c>
      <c r="E368" s="228" t="s">
        <v>436</v>
      </c>
      <c r="F368" s="229" t="s">
        <v>393</v>
      </c>
      <c r="G368" s="230">
        <v>51</v>
      </c>
    </row>
    <row r="369" spans="1:7" ht="94.5">
      <c r="A369" s="226" t="s">
        <v>437</v>
      </c>
      <c r="B369" s="245">
        <v>917</v>
      </c>
      <c r="C369" s="227">
        <v>1</v>
      </c>
      <c r="D369" s="227">
        <v>13</v>
      </c>
      <c r="E369" s="228" t="s">
        <v>438</v>
      </c>
      <c r="F369" s="229" t="s">
        <v>379</v>
      </c>
      <c r="G369" s="230">
        <v>0.7</v>
      </c>
    </row>
    <row r="370" spans="1:7" ht="31.5">
      <c r="A370" s="226" t="s">
        <v>392</v>
      </c>
      <c r="B370" s="245">
        <v>917</v>
      </c>
      <c r="C370" s="227">
        <v>1</v>
      </c>
      <c r="D370" s="227">
        <v>13</v>
      </c>
      <c r="E370" s="228" t="s">
        <v>438</v>
      </c>
      <c r="F370" s="229" t="s">
        <v>393</v>
      </c>
      <c r="G370" s="230">
        <v>0.7</v>
      </c>
    </row>
    <row r="371" spans="1:7" ht="31.5">
      <c r="A371" s="226" t="s">
        <v>439</v>
      </c>
      <c r="B371" s="245">
        <v>917</v>
      </c>
      <c r="C371" s="227">
        <v>1</v>
      </c>
      <c r="D371" s="227">
        <v>13</v>
      </c>
      <c r="E371" s="228" t="s">
        <v>440</v>
      </c>
      <c r="F371" s="229" t="s">
        <v>379</v>
      </c>
      <c r="G371" s="230">
        <v>58.1</v>
      </c>
    </row>
    <row r="372" spans="1:7" ht="16.899999999999999" customHeight="1">
      <c r="A372" s="226" t="s">
        <v>441</v>
      </c>
      <c r="B372" s="245">
        <v>917</v>
      </c>
      <c r="C372" s="227">
        <v>1</v>
      </c>
      <c r="D372" s="227">
        <v>13</v>
      </c>
      <c r="E372" s="228" t="s">
        <v>442</v>
      </c>
      <c r="F372" s="229" t="s">
        <v>379</v>
      </c>
      <c r="G372" s="230">
        <v>58.1</v>
      </c>
    </row>
    <row r="373" spans="1:7" ht="31.5">
      <c r="A373" s="226" t="s">
        <v>443</v>
      </c>
      <c r="B373" s="245">
        <v>917</v>
      </c>
      <c r="C373" s="227">
        <v>1</v>
      </c>
      <c r="D373" s="227">
        <v>13</v>
      </c>
      <c r="E373" s="228" t="s">
        <v>444</v>
      </c>
      <c r="F373" s="229" t="s">
        <v>379</v>
      </c>
      <c r="G373" s="230">
        <v>58.1</v>
      </c>
    </row>
    <row r="374" spans="1:7">
      <c r="A374" s="226" t="s">
        <v>398</v>
      </c>
      <c r="B374" s="245">
        <v>917</v>
      </c>
      <c r="C374" s="227">
        <v>1</v>
      </c>
      <c r="D374" s="227">
        <v>13</v>
      </c>
      <c r="E374" s="228" t="s">
        <v>444</v>
      </c>
      <c r="F374" s="229" t="s">
        <v>399</v>
      </c>
      <c r="G374" s="230">
        <v>58.1</v>
      </c>
    </row>
    <row r="375" spans="1:7" ht="47.25">
      <c r="A375" s="226" t="s">
        <v>459</v>
      </c>
      <c r="B375" s="245">
        <v>917</v>
      </c>
      <c r="C375" s="227">
        <v>1</v>
      </c>
      <c r="D375" s="227">
        <v>13</v>
      </c>
      <c r="E375" s="228" t="s">
        <v>460</v>
      </c>
      <c r="F375" s="229" t="s">
        <v>379</v>
      </c>
      <c r="G375" s="230">
        <v>21</v>
      </c>
    </row>
    <row r="376" spans="1:7" ht="31.5">
      <c r="A376" s="226" t="s">
        <v>461</v>
      </c>
      <c r="B376" s="245">
        <v>917</v>
      </c>
      <c r="C376" s="227">
        <v>1</v>
      </c>
      <c r="D376" s="227">
        <v>13</v>
      </c>
      <c r="E376" s="228" t="s">
        <v>462</v>
      </c>
      <c r="F376" s="229" t="s">
        <v>379</v>
      </c>
      <c r="G376" s="230">
        <v>21</v>
      </c>
    </row>
    <row r="377" spans="1:7">
      <c r="A377" s="226" t="s">
        <v>463</v>
      </c>
      <c r="B377" s="245">
        <v>917</v>
      </c>
      <c r="C377" s="227">
        <v>1</v>
      </c>
      <c r="D377" s="227">
        <v>13</v>
      </c>
      <c r="E377" s="228" t="s">
        <v>464</v>
      </c>
      <c r="F377" s="229" t="s">
        <v>379</v>
      </c>
      <c r="G377" s="230">
        <v>21</v>
      </c>
    </row>
    <row r="378" spans="1:7" ht="31.5">
      <c r="A378" s="226" t="s">
        <v>392</v>
      </c>
      <c r="B378" s="245">
        <v>917</v>
      </c>
      <c r="C378" s="227">
        <v>1</v>
      </c>
      <c r="D378" s="227">
        <v>13</v>
      </c>
      <c r="E378" s="228" t="s">
        <v>464</v>
      </c>
      <c r="F378" s="229" t="s">
        <v>393</v>
      </c>
      <c r="G378" s="230">
        <v>21</v>
      </c>
    </row>
    <row r="379" spans="1:7" ht="47.25">
      <c r="A379" s="226" t="s">
        <v>473</v>
      </c>
      <c r="B379" s="245">
        <v>917</v>
      </c>
      <c r="C379" s="227">
        <v>1</v>
      </c>
      <c r="D379" s="227">
        <v>13</v>
      </c>
      <c r="E379" s="228" t="s">
        <v>474</v>
      </c>
      <c r="F379" s="229" t="s">
        <v>379</v>
      </c>
      <c r="G379" s="230">
        <v>40</v>
      </c>
    </row>
    <row r="380" spans="1:7" ht="110.25">
      <c r="A380" s="226" t="s">
        <v>475</v>
      </c>
      <c r="B380" s="245">
        <v>917</v>
      </c>
      <c r="C380" s="227">
        <v>1</v>
      </c>
      <c r="D380" s="227">
        <v>13</v>
      </c>
      <c r="E380" s="228" t="s">
        <v>476</v>
      </c>
      <c r="F380" s="229" t="s">
        <v>379</v>
      </c>
      <c r="G380" s="230">
        <v>40</v>
      </c>
    </row>
    <row r="381" spans="1:7" ht="78.75">
      <c r="A381" s="226" t="s">
        <v>477</v>
      </c>
      <c r="B381" s="245">
        <v>917</v>
      </c>
      <c r="C381" s="227">
        <v>1</v>
      </c>
      <c r="D381" s="227">
        <v>13</v>
      </c>
      <c r="E381" s="228" t="s">
        <v>478</v>
      </c>
      <c r="F381" s="229" t="s">
        <v>379</v>
      </c>
      <c r="G381" s="230">
        <v>25</v>
      </c>
    </row>
    <row r="382" spans="1:7" ht="31.5">
      <c r="A382" s="226" t="s">
        <v>392</v>
      </c>
      <c r="B382" s="245">
        <v>917</v>
      </c>
      <c r="C382" s="227">
        <v>1</v>
      </c>
      <c r="D382" s="227">
        <v>13</v>
      </c>
      <c r="E382" s="228" t="s">
        <v>478</v>
      </c>
      <c r="F382" s="229" t="s">
        <v>393</v>
      </c>
      <c r="G382" s="230">
        <v>25</v>
      </c>
    </row>
    <row r="383" spans="1:7" ht="63">
      <c r="A383" s="226" t="s">
        <v>479</v>
      </c>
      <c r="B383" s="245">
        <v>917</v>
      </c>
      <c r="C383" s="227">
        <v>1</v>
      </c>
      <c r="D383" s="227">
        <v>13</v>
      </c>
      <c r="E383" s="228" t="s">
        <v>480</v>
      </c>
      <c r="F383" s="229" t="s">
        <v>379</v>
      </c>
      <c r="G383" s="230">
        <v>10</v>
      </c>
    </row>
    <row r="384" spans="1:7" ht="31.5">
      <c r="A384" s="226" t="s">
        <v>392</v>
      </c>
      <c r="B384" s="245">
        <v>917</v>
      </c>
      <c r="C384" s="227">
        <v>1</v>
      </c>
      <c r="D384" s="227">
        <v>13</v>
      </c>
      <c r="E384" s="228" t="s">
        <v>480</v>
      </c>
      <c r="F384" s="229" t="s">
        <v>393</v>
      </c>
      <c r="G384" s="230">
        <v>10</v>
      </c>
    </row>
    <row r="385" spans="1:7" ht="47.25">
      <c r="A385" s="226" t="s">
        <v>481</v>
      </c>
      <c r="B385" s="245">
        <v>917</v>
      </c>
      <c r="C385" s="227">
        <v>1</v>
      </c>
      <c r="D385" s="227">
        <v>13</v>
      </c>
      <c r="E385" s="228" t="s">
        <v>482</v>
      </c>
      <c r="F385" s="229" t="s">
        <v>379</v>
      </c>
      <c r="G385" s="230">
        <v>5</v>
      </c>
    </row>
    <row r="386" spans="1:7" ht="31.5">
      <c r="A386" s="226" t="s">
        <v>392</v>
      </c>
      <c r="B386" s="245">
        <v>917</v>
      </c>
      <c r="C386" s="227">
        <v>1</v>
      </c>
      <c r="D386" s="227">
        <v>13</v>
      </c>
      <c r="E386" s="228" t="s">
        <v>482</v>
      </c>
      <c r="F386" s="229" t="s">
        <v>393</v>
      </c>
      <c r="G386" s="230">
        <v>5</v>
      </c>
    </row>
    <row r="387" spans="1:7" ht="47.25">
      <c r="A387" s="226" t="s">
        <v>483</v>
      </c>
      <c r="B387" s="245">
        <v>917</v>
      </c>
      <c r="C387" s="227">
        <v>1</v>
      </c>
      <c r="D387" s="227">
        <v>13</v>
      </c>
      <c r="E387" s="228" t="s">
        <v>484</v>
      </c>
      <c r="F387" s="229" t="s">
        <v>379</v>
      </c>
      <c r="G387" s="230">
        <v>15</v>
      </c>
    </row>
    <row r="388" spans="1:7" ht="157.5">
      <c r="A388" s="226" t="s">
        <v>485</v>
      </c>
      <c r="B388" s="245">
        <v>917</v>
      </c>
      <c r="C388" s="227">
        <v>1</v>
      </c>
      <c r="D388" s="227">
        <v>13</v>
      </c>
      <c r="E388" s="228" t="s">
        <v>486</v>
      </c>
      <c r="F388" s="229" t="s">
        <v>379</v>
      </c>
      <c r="G388" s="230">
        <v>15</v>
      </c>
    </row>
    <row r="389" spans="1:7" ht="31.5">
      <c r="A389" s="226" t="s">
        <v>487</v>
      </c>
      <c r="B389" s="245">
        <v>917</v>
      </c>
      <c r="C389" s="227">
        <v>1</v>
      </c>
      <c r="D389" s="227">
        <v>13</v>
      </c>
      <c r="E389" s="228" t="s">
        <v>488</v>
      </c>
      <c r="F389" s="229" t="s">
        <v>379</v>
      </c>
      <c r="G389" s="230">
        <v>15</v>
      </c>
    </row>
    <row r="390" spans="1:7" ht="31.5">
      <c r="A390" s="226" t="s">
        <v>392</v>
      </c>
      <c r="B390" s="245">
        <v>917</v>
      </c>
      <c r="C390" s="227">
        <v>1</v>
      </c>
      <c r="D390" s="227">
        <v>13</v>
      </c>
      <c r="E390" s="228" t="s">
        <v>488</v>
      </c>
      <c r="F390" s="229" t="s">
        <v>393</v>
      </c>
      <c r="G390" s="230">
        <v>15</v>
      </c>
    </row>
    <row r="391" spans="1:7">
      <c r="A391" s="226" t="s">
        <v>489</v>
      </c>
      <c r="B391" s="245">
        <v>917</v>
      </c>
      <c r="C391" s="227">
        <v>4</v>
      </c>
      <c r="D391" s="227">
        <v>0</v>
      </c>
      <c r="E391" s="228" t="s">
        <v>379</v>
      </c>
      <c r="F391" s="229" t="s">
        <v>379</v>
      </c>
      <c r="G391" s="230">
        <v>60</v>
      </c>
    </row>
    <row r="392" spans="1:7">
      <c r="A392" s="226" t="s">
        <v>500</v>
      </c>
      <c r="B392" s="245">
        <v>917</v>
      </c>
      <c r="C392" s="227">
        <v>4</v>
      </c>
      <c r="D392" s="227">
        <v>12</v>
      </c>
      <c r="E392" s="228" t="s">
        <v>379</v>
      </c>
      <c r="F392" s="229" t="s">
        <v>379</v>
      </c>
      <c r="G392" s="230">
        <v>60</v>
      </c>
    </row>
    <row r="393" spans="1:7" ht="47.25">
      <c r="A393" s="226" t="s">
        <v>501</v>
      </c>
      <c r="B393" s="245">
        <v>917</v>
      </c>
      <c r="C393" s="227">
        <v>4</v>
      </c>
      <c r="D393" s="227">
        <v>12</v>
      </c>
      <c r="E393" s="228" t="s">
        <v>502</v>
      </c>
      <c r="F393" s="229" t="s">
        <v>379</v>
      </c>
      <c r="G393" s="230">
        <v>60</v>
      </c>
    </row>
    <row r="394" spans="1:7" ht="47.25">
      <c r="A394" s="226" t="s">
        <v>503</v>
      </c>
      <c r="B394" s="245">
        <v>917</v>
      </c>
      <c r="C394" s="227">
        <v>4</v>
      </c>
      <c r="D394" s="227">
        <v>12</v>
      </c>
      <c r="E394" s="228" t="s">
        <v>504</v>
      </c>
      <c r="F394" s="229" t="s">
        <v>379</v>
      </c>
      <c r="G394" s="230">
        <v>60</v>
      </c>
    </row>
    <row r="395" spans="1:7" ht="63">
      <c r="A395" s="226" t="s">
        <v>505</v>
      </c>
      <c r="B395" s="245">
        <v>917</v>
      </c>
      <c r="C395" s="227">
        <v>4</v>
      </c>
      <c r="D395" s="227">
        <v>12</v>
      </c>
      <c r="E395" s="228" t="s">
        <v>506</v>
      </c>
      <c r="F395" s="229" t="s">
        <v>379</v>
      </c>
      <c r="G395" s="230">
        <v>50</v>
      </c>
    </row>
    <row r="396" spans="1:7">
      <c r="A396" s="226" t="s">
        <v>398</v>
      </c>
      <c r="B396" s="245">
        <v>917</v>
      </c>
      <c r="C396" s="227">
        <v>4</v>
      </c>
      <c r="D396" s="227">
        <v>12</v>
      </c>
      <c r="E396" s="228" t="s">
        <v>506</v>
      </c>
      <c r="F396" s="229" t="s">
        <v>399</v>
      </c>
      <c r="G396" s="230">
        <v>50</v>
      </c>
    </row>
    <row r="397" spans="1:7" ht="31.5">
      <c r="A397" s="226" t="s">
        <v>507</v>
      </c>
      <c r="B397" s="245">
        <v>917</v>
      </c>
      <c r="C397" s="227">
        <v>4</v>
      </c>
      <c r="D397" s="227">
        <v>12</v>
      </c>
      <c r="E397" s="228" t="s">
        <v>508</v>
      </c>
      <c r="F397" s="229" t="s">
        <v>379</v>
      </c>
      <c r="G397" s="230">
        <v>10</v>
      </c>
    </row>
    <row r="398" spans="1:7" ht="31.5">
      <c r="A398" s="226" t="s">
        <v>392</v>
      </c>
      <c r="B398" s="245">
        <v>917</v>
      </c>
      <c r="C398" s="227">
        <v>4</v>
      </c>
      <c r="D398" s="227">
        <v>12</v>
      </c>
      <c r="E398" s="228" t="s">
        <v>508</v>
      </c>
      <c r="F398" s="229" t="s">
        <v>393</v>
      </c>
      <c r="G398" s="230">
        <v>10</v>
      </c>
    </row>
    <row r="399" spans="1:7">
      <c r="A399" s="226" t="s">
        <v>528</v>
      </c>
      <c r="B399" s="245">
        <v>917</v>
      </c>
      <c r="C399" s="227">
        <v>7</v>
      </c>
      <c r="D399" s="227">
        <v>0</v>
      </c>
      <c r="E399" s="228" t="s">
        <v>379</v>
      </c>
      <c r="F399" s="229" t="s">
        <v>379</v>
      </c>
      <c r="G399" s="230">
        <v>193</v>
      </c>
    </row>
    <row r="400" spans="1:7" ht="31.5">
      <c r="A400" s="226" t="s">
        <v>610</v>
      </c>
      <c r="B400" s="245">
        <v>917</v>
      </c>
      <c r="C400" s="227">
        <v>7</v>
      </c>
      <c r="D400" s="227">
        <v>5</v>
      </c>
      <c r="E400" s="228" t="s">
        <v>379</v>
      </c>
      <c r="F400" s="229" t="s">
        <v>379</v>
      </c>
      <c r="G400" s="230">
        <v>29</v>
      </c>
    </row>
    <row r="401" spans="1:7" ht="31.5">
      <c r="A401" s="226" t="s">
        <v>611</v>
      </c>
      <c r="B401" s="245">
        <v>917</v>
      </c>
      <c r="C401" s="227">
        <v>7</v>
      </c>
      <c r="D401" s="227">
        <v>5</v>
      </c>
      <c r="E401" s="228" t="s">
        <v>612</v>
      </c>
      <c r="F401" s="229" t="s">
        <v>379</v>
      </c>
      <c r="G401" s="230">
        <v>18</v>
      </c>
    </row>
    <row r="402" spans="1:7">
      <c r="A402" s="226" t="s">
        <v>613</v>
      </c>
      <c r="B402" s="245">
        <v>917</v>
      </c>
      <c r="C402" s="227">
        <v>7</v>
      </c>
      <c r="D402" s="227">
        <v>5</v>
      </c>
      <c r="E402" s="228" t="s">
        <v>614</v>
      </c>
      <c r="F402" s="229" t="s">
        <v>379</v>
      </c>
      <c r="G402" s="230">
        <v>18</v>
      </c>
    </row>
    <row r="403" spans="1:7" ht="31.5">
      <c r="A403" s="226" t="s">
        <v>392</v>
      </c>
      <c r="B403" s="245">
        <v>917</v>
      </c>
      <c r="C403" s="227">
        <v>7</v>
      </c>
      <c r="D403" s="227">
        <v>5</v>
      </c>
      <c r="E403" s="228" t="s">
        <v>614</v>
      </c>
      <c r="F403" s="229" t="s">
        <v>393</v>
      </c>
      <c r="G403" s="230">
        <v>18</v>
      </c>
    </row>
    <row r="404" spans="1:7" ht="47.25">
      <c r="A404" s="226" t="s">
        <v>619</v>
      </c>
      <c r="B404" s="245">
        <v>917</v>
      </c>
      <c r="C404" s="227">
        <v>7</v>
      </c>
      <c r="D404" s="227">
        <v>5</v>
      </c>
      <c r="E404" s="228" t="s">
        <v>620</v>
      </c>
      <c r="F404" s="229" t="s">
        <v>379</v>
      </c>
      <c r="G404" s="230">
        <v>11</v>
      </c>
    </row>
    <row r="405" spans="1:7" ht="47.25">
      <c r="A405" s="226" t="s">
        <v>621</v>
      </c>
      <c r="B405" s="245">
        <v>917</v>
      </c>
      <c r="C405" s="227">
        <v>7</v>
      </c>
      <c r="D405" s="227">
        <v>5</v>
      </c>
      <c r="E405" s="228" t="s">
        <v>622</v>
      </c>
      <c r="F405" s="229" t="s">
        <v>379</v>
      </c>
      <c r="G405" s="230">
        <v>11</v>
      </c>
    </row>
    <row r="406" spans="1:7" ht="47.25">
      <c r="A406" s="226" t="s">
        <v>623</v>
      </c>
      <c r="B406" s="245">
        <v>917</v>
      </c>
      <c r="C406" s="227">
        <v>7</v>
      </c>
      <c r="D406" s="227">
        <v>5</v>
      </c>
      <c r="E406" s="228" t="s">
        <v>624</v>
      </c>
      <c r="F406" s="229" t="s">
        <v>379</v>
      </c>
      <c r="G406" s="230">
        <v>8</v>
      </c>
    </row>
    <row r="407" spans="1:7" ht="31.5">
      <c r="A407" s="226" t="s">
        <v>392</v>
      </c>
      <c r="B407" s="245">
        <v>917</v>
      </c>
      <c r="C407" s="227">
        <v>7</v>
      </c>
      <c r="D407" s="227">
        <v>5</v>
      </c>
      <c r="E407" s="228" t="s">
        <v>624</v>
      </c>
      <c r="F407" s="229" t="s">
        <v>393</v>
      </c>
      <c r="G407" s="230">
        <v>8</v>
      </c>
    </row>
    <row r="408" spans="1:7" ht="47.25">
      <c r="A408" s="226" t="s">
        <v>625</v>
      </c>
      <c r="B408" s="245">
        <v>917</v>
      </c>
      <c r="C408" s="227">
        <v>7</v>
      </c>
      <c r="D408" s="227">
        <v>5</v>
      </c>
      <c r="E408" s="228" t="s">
        <v>626</v>
      </c>
      <c r="F408" s="229" t="s">
        <v>379</v>
      </c>
      <c r="G408" s="230">
        <v>3</v>
      </c>
    </row>
    <row r="409" spans="1:7" ht="31.5">
      <c r="A409" s="226" t="s">
        <v>392</v>
      </c>
      <c r="B409" s="245">
        <v>917</v>
      </c>
      <c r="C409" s="227">
        <v>7</v>
      </c>
      <c r="D409" s="227">
        <v>5</v>
      </c>
      <c r="E409" s="228" t="s">
        <v>626</v>
      </c>
      <c r="F409" s="229" t="s">
        <v>393</v>
      </c>
      <c r="G409" s="230">
        <v>3</v>
      </c>
    </row>
    <row r="410" spans="1:7">
      <c r="A410" s="226" t="s">
        <v>627</v>
      </c>
      <c r="B410" s="245">
        <v>917</v>
      </c>
      <c r="C410" s="227">
        <v>7</v>
      </c>
      <c r="D410" s="227">
        <v>7</v>
      </c>
      <c r="E410" s="228" t="s">
        <v>379</v>
      </c>
      <c r="F410" s="229" t="s">
        <v>379</v>
      </c>
      <c r="G410" s="230">
        <v>164</v>
      </c>
    </row>
    <row r="411" spans="1:7" ht="63">
      <c r="A411" s="226" t="s">
        <v>632</v>
      </c>
      <c r="B411" s="245">
        <v>917</v>
      </c>
      <c r="C411" s="227">
        <v>7</v>
      </c>
      <c r="D411" s="227">
        <v>7</v>
      </c>
      <c r="E411" s="228" t="s">
        <v>633</v>
      </c>
      <c r="F411" s="229" t="s">
        <v>379</v>
      </c>
      <c r="G411" s="230">
        <v>64</v>
      </c>
    </row>
    <row r="412" spans="1:7" ht="62.45" customHeight="1">
      <c r="A412" s="226" t="s">
        <v>911</v>
      </c>
      <c r="B412" s="245">
        <v>917</v>
      </c>
      <c r="C412" s="227">
        <v>7</v>
      </c>
      <c r="D412" s="227">
        <v>7</v>
      </c>
      <c r="E412" s="228" t="s">
        <v>635</v>
      </c>
      <c r="F412" s="229" t="s">
        <v>379</v>
      </c>
      <c r="G412" s="230">
        <v>64</v>
      </c>
    </row>
    <row r="413" spans="1:7" ht="47.25">
      <c r="A413" s="226" t="s">
        <v>636</v>
      </c>
      <c r="B413" s="245">
        <v>917</v>
      </c>
      <c r="C413" s="227">
        <v>7</v>
      </c>
      <c r="D413" s="227">
        <v>7</v>
      </c>
      <c r="E413" s="228" t="s">
        <v>637</v>
      </c>
      <c r="F413" s="229" t="s">
        <v>379</v>
      </c>
      <c r="G413" s="230">
        <v>20</v>
      </c>
    </row>
    <row r="414" spans="1:7" ht="31.5">
      <c r="A414" s="226" t="s">
        <v>392</v>
      </c>
      <c r="B414" s="245">
        <v>917</v>
      </c>
      <c r="C414" s="227">
        <v>7</v>
      </c>
      <c r="D414" s="227">
        <v>7</v>
      </c>
      <c r="E414" s="228" t="s">
        <v>637</v>
      </c>
      <c r="F414" s="229" t="s">
        <v>393</v>
      </c>
      <c r="G414" s="230">
        <v>20</v>
      </c>
    </row>
    <row r="415" spans="1:7" ht="78.75">
      <c r="A415" s="226" t="s">
        <v>638</v>
      </c>
      <c r="B415" s="245">
        <v>917</v>
      </c>
      <c r="C415" s="227">
        <v>7</v>
      </c>
      <c r="D415" s="227">
        <v>7</v>
      </c>
      <c r="E415" s="228" t="s">
        <v>639</v>
      </c>
      <c r="F415" s="229" t="s">
        <v>379</v>
      </c>
      <c r="G415" s="230">
        <v>24</v>
      </c>
    </row>
    <row r="416" spans="1:7" ht="31.5">
      <c r="A416" s="226" t="s">
        <v>392</v>
      </c>
      <c r="B416" s="245">
        <v>917</v>
      </c>
      <c r="C416" s="227">
        <v>7</v>
      </c>
      <c r="D416" s="227">
        <v>7</v>
      </c>
      <c r="E416" s="228" t="s">
        <v>639</v>
      </c>
      <c r="F416" s="229" t="s">
        <v>393</v>
      </c>
      <c r="G416" s="230">
        <v>24</v>
      </c>
    </row>
    <row r="417" spans="1:7" ht="31.5">
      <c r="A417" s="226" t="s">
        <v>640</v>
      </c>
      <c r="B417" s="245">
        <v>917</v>
      </c>
      <c r="C417" s="227">
        <v>7</v>
      </c>
      <c r="D417" s="227">
        <v>7</v>
      </c>
      <c r="E417" s="228" t="s">
        <v>641</v>
      </c>
      <c r="F417" s="229" t="s">
        <v>379</v>
      </c>
      <c r="G417" s="230">
        <v>20</v>
      </c>
    </row>
    <row r="418" spans="1:7" ht="31.5">
      <c r="A418" s="226" t="s">
        <v>392</v>
      </c>
      <c r="B418" s="245">
        <v>917</v>
      </c>
      <c r="C418" s="227">
        <v>7</v>
      </c>
      <c r="D418" s="227">
        <v>7</v>
      </c>
      <c r="E418" s="228" t="s">
        <v>641</v>
      </c>
      <c r="F418" s="229" t="s">
        <v>393</v>
      </c>
      <c r="G418" s="230">
        <v>20</v>
      </c>
    </row>
    <row r="419" spans="1:7" ht="31.5">
      <c r="A419" s="226" t="s">
        <v>642</v>
      </c>
      <c r="B419" s="245">
        <v>917</v>
      </c>
      <c r="C419" s="227">
        <v>7</v>
      </c>
      <c r="D419" s="227">
        <v>7</v>
      </c>
      <c r="E419" s="228" t="s">
        <v>643</v>
      </c>
      <c r="F419" s="229" t="s">
        <v>379</v>
      </c>
      <c r="G419" s="230">
        <v>100</v>
      </c>
    </row>
    <row r="420" spans="1:7" ht="93.6" customHeight="1">
      <c r="A420" s="226" t="s">
        <v>644</v>
      </c>
      <c r="B420" s="245">
        <v>917</v>
      </c>
      <c r="C420" s="227">
        <v>7</v>
      </c>
      <c r="D420" s="227">
        <v>7</v>
      </c>
      <c r="E420" s="228" t="s">
        <v>645</v>
      </c>
      <c r="F420" s="229" t="s">
        <v>379</v>
      </c>
      <c r="G420" s="230">
        <v>100</v>
      </c>
    </row>
    <row r="421" spans="1:7" ht="31.5">
      <c r="A421" s="226" t="s">
        <v>646</v>
      </c>
      <c r="B421" s="245">
        <v>917</v>
      </c>
      <c r="C421" s="227">
        <v>7</v>
      </c>
      <c r="D421" s="227">
        <v>7</v>
      </c>
      <c r="E421" s="228" t="s">
        <v>647</v>
      </c>
      <c r="F421" s="229" t="s">
        <v>379</v>
      </c>
      <c r="G421" s="230">
        <v>15</v>
      </c>
    </row>
    <row r="422" spans="1:7" ht="31.5">
      <c r="A422" s="226" t="s">
        <v>392</v>
      </c>
      <c r="B422" s="245">
        <v>917</v>
      </c>
      <c r="C422" s="227">
        <v>7</v>
      </c>
      <c r="D422" s="227">
        <v>7</v>
      </c>
      <c r="E422" s="228" t="s">
        <v>647</v>
      </c>
      <c r="F422" s="229" t="s">
        <v>393</v>
      </c>
      <c r="G422" s="230">
        <v>15</v>
      </c>
    </row>
    <row r="423" spans="1:7" ht="46.9" customHeight="1">
      <c r="A423" s="226" t="s">
        <v>648</v>
      </c>
      <c r="B423" s="245">
        <v>917</v>
      </c>
      <c r="C423" s="227">
        <v>7</v>
      </c>
      <c r="D423" s="227">
        <v>7</v>
      </c>
      <c r="E423" s="228" t="s">
        <v>649</v>
      </c>
      <c r="F423" s="229" t="s">
        <v>379</v>
      </c>
      <c r="G423" s="230">
        <v>25</v>
      </c>
    </row>
    <row r="424" spans="1:7" ht="31.5">
      <c r="A424" s="226" t="s">
        <v>392</v>
      </c>
      <c r="B424" s="245">
        <v>917</v>
      </c>
      <c r="C424" s="227">
        <v>7</v>
      </c>
      <c r="D424" s="227">
        <v>7</v>
      </c>
      <c r="E424" s="228" t="s">
        <v>649</v>
      </c>
      <c r="F424" s="229" t="s">
        <v>393</v>
      </c>
      <c r="G424" s="230">
        <v>25</v>
      </c>
    </row>
    <row r="425" spans="1:7" ht="31.5">
      <c r="A425" s="226" t="s">
        <v>650</v>
      </c>
      <c r="B425" s="245">
        <v>917</v>
      </c>
      <c r="C425" s="227">
        <v>7</v>
      </c>
      <c r="D425" s="227">
        <v>7</v>
      </c>
      <c r="E425" s="228" t="s">
        <v>651</v>
      </c>
      <c r="F425" s="229" t="s">
        <v>379</v>
      </c>
      <c r="G425" s="230">
        <v>35</v>
      </c>
    </row>
    <row r="426" spans="1:7" ht="31.5">
      <c r="A426" s="226" t="s">
        <v>392</v>
      </c>
      <c r="B426" s="245">
        <v>917</v>
      </c>
      <c r="C426" s="227">
        <v>7</v>
      </c>
      <c r="D426" s="227">
        <v>7</v>
      </c>
      <c r="E426" s="228" t="s">
        <v>651</v>
      </c>
      <c r="F426" s="229" t="s">
        <v>393</v>
      </c>
      <c r="G426" s="230">
        <v>35</v>
      </c>
    </row>
    <row r="427" spans="1:7" ht="31.5">
      <c r="A427" s="226" t="s">
        <v>652</v>
      </c>
      <c r="B427" s="245">
        <v>917</v>
      </c>
      <c r="C427" s="227">
        <v>7</v>
      </c>
      <c r="D427" s="227">
        <v>7</v>
      </c>
      <c r="E427" s="228" t="s">
        <v>653</v>
      </c>
      <c r="F427" s="229" t="s">
        <v>379</v>
      </c>
      <c r="G427" s="230">
        <v>5</v>
      </c>
    </row>
    <row r="428" spans="1:7" ht="31.5">
      <c r="A428" s="226" t="s">
        <v>392</v>
      </c>
      <c r="B428" s="245">
        <v>917</v>
      </c>
      <c r="C428" s="227">
        <v>7</v>
      </c>
      <c r="D428" s="227">
        <v>7</v>
      </c>
      <c r="E428" s="228" t="s">
        <v>653</v>
      </c>
      <c r="F428" s="229" t="s">
        <v>393</v>
      </c>
      <c r="G428" s="230">
        <v>5</v>
      </c>
    </row>
    <row r="429" spans="1:7" ht="31.5">
      <c r="A429" s="226" t="s">
        <v>654</v>
      </c>
      <c r="B429" s="245">
        <v>917</v>
      </c>
      <c r="C429" s="227">
        <v>7</v>
      </c>
      <c r="D429" s="227">
        <v>7</v>
      </c>
      <c r="E429" s="228" t="s">
        <v>655</v>
      </c>
      <c r="F429" s="229" t="s">
        <v>379</v>
      </c>
      <c r="G429" s="230">
        <v>10</v>
      </c>
    </row>
    <row r="430" spans="1:7" ht="31.5">
      <c r="A430" s="226" t="s">
        <v>392</v>
      </c>
      <c r="B430" s="245">
        <v>917</v>
      </c>
      <c r="C430" s="227">
        <v>7</v>
      </c>
      <c r="D430" s="227">
        <v>7</v>
      </c>
      <c r="E430" s="228" t="s">
        <v>655</v>
      </c>
      <c r="F430" s="229" t="s">
        <v>393</v>
      </c>
      <c r="G430" s="230">
        <v>10</v>
      </c>
    </row>
    <row r="431" spans="1:7" ht="31.5">
      <c r="A431" s="226" t="s">
        <v>656</v>
      </c>
      <c r="B431" s="245">
        <v>917</v>
      </c>
      <c r="C431" s="227">
        <v>7</v>
      </c>
      <c r="D431" s="227">
        <v>7</v>
      </c>
      <c r="E431" s="228" t="s">
        <v>657</v>
      </c>
      <c r="F431" s="229" t="s">
        <v>379</v>
      </c>
      <c r="G431" s="230">
        <v>10</v>
      </c>
    </row>
    <row r="432" spans="1:7" ht="31.5">
      <c r="A432" s="226" t="s">
        <v>392</v>
      </c>
      <c r="B432" s="245">
        <v>917</v>
      </c>
      <c r="C432" s="227">
        <v>7</v>
      </c>
      <c r="D432" s="227">
        <v>7</v>
      </c>
      <c r="E432" s="228" t="s">
        <v>657</v>
      </c>
      <c r="F432" s="229" t="s">
        <v>393</v>
      </c>
      <c r="G432" s="230">
        <v>10</v>
      </c>
    </row>
    <row r="433" spans="1:7">
      <c r="A433" s="226" t="s">
        <v>701</v>
      </c>
      <c r="B433" s="245">
        <v>917</v>
      </c>
      <c r="C433" s="227">
        <v>10</v>
      </c>
      <c r="D433" s="227">
        <v>0</v>
      </c>
      <c r="E433" s="228" t="s">
        <v>379</v>
      </c>
      <c r="F433" s="229" t="s">
        <v>379</v>
      </c>
      <c r="G433" s="230">
        <v>7123.8</v>
      </c>
    </row>
    <row r="434" spans="1:7">
      <c r="A434" s="226" t="s">
        <v>702</v>
      </c>
      <c r="B434" s="245">
        <v>917</v>
      </c>
      <c r="C434" s="227">
        <v>10</v>
      </c>
      <c r="D434" s="227">
        <v>1</v>
      </c>
      <c r="E434" s="228" t="s">
        <v>379</v>
      </c>
      <c r="F434" s="229" t="s">
        <v>379</v>
      </c>
      <c r="G434" s="230">
        <v>4642.7</v>
      </c>
    </row>
    <row r="435" spans="1:7" ht="31.5">
      <c r="A435" s="226" t="s">
        <v>703</v>
      </c>
      <c r="B435" s="245">
        <v>917</v>
      </c>
      <c r="C435" s="227">
        <v>10</v>
      </c>
      <c r="D435" s="227">
        <v>1</v>
      </c>
      <c r="E435" s="228" t="s">
        <v>704</v>
      </c>
      <c r="F435" s="229" t="s">
        <v>379</v>
      </c>
      <c r="G435" s="230">
        <v>4642.7</v>
      </c>
    </row>
    <row r="436" spans="1:7">
      <c r="A436" s="226" t="s">
        <v>705</v>
      </c>
      <c r="B436" s="245">
        <v>917</v>
      </c>
      <c r="C436" s="227">
        <v>10</v>
      </c>
      <c r="D436" s="227">
        <v>1</v>
      </c>
      <c r="E436" s="228" t="s">
        <v>706</v>
      </c>
      <c r="F436" s="229" t="s">
        <v>379</v>
      </c>
      <c r="G436" s="230">
        <v>4642.7</v>
      </c>
    </row>
    <row r="437" spans="1:7" ht="94.5">
      <c r="A437" s="226" t="s">
        <v>707</v>
      </c>
      <c r="B437" s="245">
        <v>917</v>
      </c>
      <c r="C437" s="227">
        <v>10</v>
      </c>
      <c r="D437" s="227">
        <v>1</v>
      </c>
      <c r="E437" s="228" t="s">
        <v>708</v>
      </c>
      <c r="F437" s="229" t="s">
        <v>379</v>
      </c>
      <c r="G437" s="230">
        <v>4642.7</v>
      </c>
    </row>
    <row r="438" spans="1:7">
      <c r="A438" s="226" t="s">
        <v>562</v>
      </c>
      <c r="B438" s="245">
        <v>917</v>
      </c>
      <c r="C438" s="227">
        <v>10</v>
      </c>
      <c r="D438" s="227">
        <v>1</v>
      </c>
      <c r="E438" s="228" t="s">
        <v>708</v>
      </c>
      <c r="F438" s="229" t="s">
        <v>563</v>
      </c>
      <c r="G438" s="230">
        <v>4642.7</v>
      </c>
    </row>
    <row r="439" spans="1:7">
      <c r="A439" s="226" t="s">
        <v>709</v>
      </c>
      <c r="B439" s="245">
        <v>917</v>
      </c>
      <c r="C439" s="227">
        <v>10</v>
      </c>
      <c r="D439" s="227">
        <v>3</v>
      </c>
      <c r="E439" s="228" t="s">
        <v>379</v>
      </c>
      <c r="F439" s="229" t="s">
        <v>379</v>
      </c>
      <c r="G439" s="230">
        <v>1161.9000000000001</v>
      </c>
    </row>
    <row r="440" spans="1:7" ht="31.5">
      <c r="A440" s="226" t="s">
        <v>439</v>
      </c>
      <c r="B440" s="245">
        <v>917</v>
      </c>
      <c r="C440" s="227">
        <v>10</v>
      </c>
      <c r="D440" s="227">
        <v>3</v>
      </c>
      <c r="E440" s="228" t="s">
        <v>440</v>
      </c>
      <c r="F440" s="229" t="s">
        <v>379</v>
      </c>
      <c r="G440" s="230">
        <v>901.9</v>
      </c>
    </row>
    <row r="441" spans="1:7" ht="18" customHeight="1">
      <c r="A441" s="226" t="s">
        <v>441</v>
      </c>
      <c r="B441" s="245">
        <v>917</v>
      </c>
      <c r="C441" s="227">
        <v>10</v>
      </c>
      <c r="D441" s="227">
        <v>3</v>
      </c>
      <c r="E441" s="228" t="s">
        <v>442</v>
      </c>
      <c r="F441" s="229" t="s">
        <v>379</v>
      </c>
      <c r="G441" s="230">
        <v>901.9</v>
      </c>
    </row>
    <row r="442" spans="1:7" ht="63">
      <c r="A442" s="226" t="s">
        <v>714</v>
      </c>
      <c r="B442" s="245">
        <v>917</v>
      </c>
      <c r="C442" s="227">
        <v>10</v>
      </c>
      <c r="D442" s="227">
        <v>3</v>
      </c>
      <c r="E442" s="228" t="s">
        <v>715</v>
      </c>
      <c r="F442" s="229" t="s">
        <v>379</v>
      </c>
      <c r="G442" s="230">
        <v>898.9</v>
      </c>
    </row>
    <row r="443" spans="1:7">
      <c r="A443" s="226" t="s">
        <v>562</v>
      </c>
      <c r="B443" s="245">
        <v>917</v>
      </c>
      <c r="C443" s="227">
        <v>10</v>
      </c>
      <c r="D443" s="227">
        <v>3</v>
      </c>
      <c r="E443" s="228" t="s">
        <v>715</v>
      </c>
      <c r="F443" s="229" t="s">
        <v>563</v>
      </c>
      <c r="G443" s="230">
        <v>898.9</v>
      </c>
    </row>
    <row r="444" spans="1:7" ht="31.5">
      <c r="A444" s="226" t="s">
        <v>716</v>
      </c>
      <c r="B444" s="245">
        <v>917</v>
      </c>
      <c r="C444" s="227">
        <v>10</v>
      </c>
      <c r="D444" s="227">
        <v>3</v>
      </c>
      <c r="E444" s="228" t="s">
        <v>717</v>
      </c>
      <c r="F444" s="229" t="s">
        <v>379</v>
      </c>
      <c r="G444" s="230">
        <v>3</v>
      </c>
    </row>
    <row r="445" spans="1:7">
      <c r="A445" s="226" t="s">
        <v>562</v>
      </c>
      <c r="B445" s="245">
        <v>917</v>
      </c>
      <c r="C445" s="227">
        <v>10</v>
      </c>
      <c r="D445" s="227">
        <v>3</v>
      </c>
      <c r="E445" s="228" t="s">
        <v>717</v>
      </c>
      <c r="F445" s="229" t="s">
        <v>563</v>
      </c>
      <c r="G445" s="230">
        <v>3</v>
      </c>
    </row>
    <row r="446" spans="1:7" ht="31.5">
      <c r="A446" s="226" t="s">
        <v>718</v>
      </c>
      <c r="B446" s="245">
        <v>917</v>
      </c>
      <c r="C446" s="227">
        <v>10</v>
      </c>
      <c r="D446" s="227">
        <v>3</v>
      </c>
      <c r="E446" s="228" t="s">
        <v>719</v>
      </c>
      <c r="F446" s="229" t="s">
        <v>379</v>
      </c>
      <c r="G446" s="230">
        <v>260</v>
      </c>
    </row>
    <row r="447" spans="1:7" ht="94.5">
      <c r="A447" s="226" t="s">
        <v>720</v>
      </c>
      <c r="B447" s="245">
        <v>917</v>
      </c>
      <c r="C447" s="227">
        <v>10</v>
      </c>
      <c r="D447" s="227">
        <v>3</v>
      </c>
      <c r="E447" s="228" t="s">
        <v>721</v>
      </c>
      <c r="F447" s="229" t="s">
        <v>379</v>
      </c>
      <c r="G447" s="230">
        <v>260</v>
      </c>
    </row>
    <row r="448" spans="1:7" ht="78.75">
      <c r="A448" s="226" t="s">
        <v>722</v>
      </c>
      <c r="B448" s="245">
        <v>917</v>
      </c>
      <c r="C448" s="227">
        <v>10</v>
      </c>
      <c r="D448" s="227">
        <v>3</v>
      </c>
      <c r="E448" s="228" t="s">
        <v>723</v>
      </c>
      <c r="F448" s="229" t="s">
        <v>379</v>
      </c>
      <c r="G448" s="230">
        <v>240</v>
      </c>
    </row>
    <row r="449" spans="1:7">
      <c r="A449" s="226" t="s">
        <v>562</v>
      </c>
      <c r="B449" s="245">
        <v>917</v>
      </c>
      <c r="C449" s="227">
        <v>10</v>
      </c>
      <c r="D449" s="227">
        <v>3</v>
      </c>
      <c r="E449" s="228" t="s">
        <v>723</v>
      </c>
      <c r="F449" s="229" t="s">
        <v>563</v>
      </c>
      <c r="G449" s="230">
        <v>240</v>
      </c>
    </row>
    <row r="450" spans="1:7" ht="63">
      <c r="A450" s="226" t="s">
        <v>724</v>
      </c>
      <c r="B450" s="245">
        <v>917</v>
      </c>
      <c r="C450" s="227">
        <v>10</v>
      </c>
      <c r="D450" s="227">
        <v>3</v>
      </c>
      <c r="E450" s="228" t="s">
        <v>725</v>
      </c>
      <c r="F450" s="229" t="s">
        <v>379</v>
      </c>
      <c r="G450" s="230">
        <v>20</v>
      </c>
    </row>
    <row r="451" spans="1:7">
      <c r="A451" s="226" t="s">
        <v>562</v>
      </c>
      <c r="B451" s="245">
        <v>917</v>
      </c>
      <c r="C451" s="227">
        <v>10</v>
      </c>
      <c r="D451" s="227">
        <v>3</v>
      </c>
      <c r="E451" s="228" t="s">
        <v>725</v>
      </c>
      <c r="F451" s="229" t="s">
        <v>563</v>
      </c>
      <c r="G451" s="230">
        <v>20</v>
      </c>
    </row>
    <row r="452" spans="1:7">
      <c r="A452" s="226" t="s">
        <v>729</v>
      </c>
      <c r="B452" s="245">
        <v>917</v>
      </c>
      <c r="C452" s="227">
        <v>10</v>
      </c>
      <c r="D452" s="227">
        <v>6</v>
      </c>
      <c r="E452" s="228" t="s">
        <v>379</v>
      </c>
      <c r="F452" s="229" t="s">
        <v>379</v>
      </c>
      <c r="G452" s="230">
        <v>1319.2</v>
      </c>
    </row>
    <row r="453" spans="1:7" ht="31.5">
      <c r="A453" s="226" t="s">
        <v>381</v>
      </c>
      <c r="B453" s="245">
        <v>917</v>
      </c>
      <c r="C453" s="227">
        <v>10</v>
      </c>
      <c r="D453" s="227">
        <v>6</v>
      </c>
      <c r="E453" s="228" t="s">
        <v>382</v>
      </c>
      <c r="F453" s="229" t="s">
        <v>379</v>
      </c>
      <c r="G453" s="230">
        <v>1219.2</v>
      </c>
    </row>
    <row r="454" spans="1:7" ht="31.5">
      <c r="A454" s="226" t="s">
        <v>427</v>
      </c>
      <c r="B454" s="245">
        <v>917</v>
      </c>
      <c r="C454" s="227">
        <v>10</v>
      </c>
      <c r="D454" s="227">
        <v>6</v>
      </c>
      <c r="E454" s="228" t="s">
        <v>428</v>
      </c>
      <c r="F454" s="229" t="s">
        <v>379</v>
      </c>
      <c r="G454" s="230">
        <v>1219.2</v>
      </c>
    </row>
    <row r="455" spans="1:7" ht="63">
      <c r="A455" s="226" t="s">
        <v>730</v>
      </c>
      <c r="B455" s="245">
        <v>917</v>
      </c>
      <c r="C455" s="227">
        <v>10</v>
      </c>
      <c r="D455" s="227">
        <v>6</v>
      </c>
      <c r="E455" s="228" t="s">
        <v>731</v>
      </c>
      <c r="F455" s="229" t="s">
        <v>379</v>
      </c>
      <c r="G455" s="230">
        <v>1219.2</v>
      </c>
    </row>
    <row r="456" spans="1:7" ht="63">
      <c r="A456" s="226" t="s">
        <v>387</v>
      </c>
      <c r="B456" s="245">
        <v>917</v>
      </c>
      <c r="C456" s="227">
        <v>10</v>
      </c>
      <c r="D456" s="227">
        <v>6</v>
      </c>
      <c r="E456" s="228" t="s">
        <v>731</v>
      </c>
      <c r="F456" s="229" t="s">
        <v>230</v>
      </c>
      <c r="G456" s="230">
        <v>1120.9000000000001</v>
      </c>
    </row>
    <row r="457" spans="1:7" ht="31.5">
      <c r="A457" s="226" t="s">
        <v>392</v>
      </c>
      <c r="B457" s="245">
        <v>917</v>
      </c>
      <c r="C457" s="227">
        <v>10</v>
      </c>
      <c r="D457" s="227">
        <v>6</v>
      </c>
      <c r="E457" s="228" t="s">
        <v>731</v>
      </c>
      <c r="F457" s="229" t="s">
        <v>393</v>
      </c>
      <c r="G457" s="230">
        <v>98.3</v>
      </c>
    </row>
    <row r="458" spans="1:7" ht="63">
      <c r="A458" s="226" t="s">
        <v>732</v>
      </c>
      <c r="B458" s="245">
        <v>917</v>
      </c>
      <c r="C458" s="227">
        <v>10</v>
      </c>
      <c r="D458" s="227">
        <v>6</v>
      </c>
      <c r="E458" s="228" t="s">
        <v>733</v>
      </c>
      <c r="F458" s="229" t="s">
        <v>379</v>
      </c>
      <c r="G458" s="230">
        <v>100</v>
      </c>
    </row>
    <row r="459" spans="1:7" ht="47.25">
      <c r="A459" s="226" t="s">
        <v>734</v>
      </c>
      <c r="B459" s="245">
        <v>917</v>
      </c>
      <c r="C459" s="227">
        <v>10</v>
      </c>
      <c r="D459" s="227">
        <v>6</v>
      </c>
      <c r="E459" s="228" t="s">
        <v>735</v>
      </c>
      <c r="F459" s="229" t="s">
        <v>379</v>
      </c>
      <c r="G459" s="230">
        <v>100</v>
      </c>
    </row>
    <row r="460" spans="1:7" ht="63">
      <c r="A460" s="226" t="s">
        <v>736</v>
      </c>
      <c r="B460" s="245">
        <v>917</v>
      </c>
      <c r="C460" s="227">
        <v>10</v>
      </c>
      <c r="D460" s="227">
        <v>6</v>
      </c>
      <c r="E460" s="228" t="s">
        <v>737</v>
      </c>
      <c r="F460" s="229" t="s">
        <v>379</v>
      </c>
      <c r="G460" s="230">
        <v>100</v>
      </c>
    </row>
    <row r="461" spans="1:7" ht="31.5">
      <c r="A461" s="226" t="s">
        <v>392</v>
      </c>
      <c r="B461" s="245">
        <v>917</v>
      </c>
      <c r="C461" s="227">
        <v>10</v>
      </c>
      <c r="D461" s="227">
        <v>6</v>
      </c>
      <c r="E461" s="228" t="s">
        <v>737</v>
      </c>
      <c r="F461" s="229" t="s">
        <v>393</v>
      </c>
      <c r="G461" s="230">
        <v>100</v>
      </c>
    </row>
    <row r="462" spans="1:7">
      <c r="A462" s="226" t="s">
        <v>738</v>
      </c>
      <c r="B462" s="245">
        <v>917</v>
      </c>
      <c r="C462" s="227">
        <v>11</v>
      </c>
      <c r="D462" s="227">
        <v>0</v>
      </c>
      <c r="E462" s="228" t="s">
        <v>379</v>
      </c>
      <c r="F462" s="229" t="s">
        <v>379</v>
      </c>
      <c r="G462" s="230">
        <v>120</v>
      </c>
    </row>
    <row r="463" spans="1:7">
      <c r="A463" s="226" t="s">
        <v>739</v>
      </c>
      <c r="B463" s="245">
        <v>917</v>
      </c>
      <c r="C463" s="227">
        <v>11</v>
      </c>
      <c r="D463" s="227">
        <v>1</v>
      </c>
      <c r="E463" s="228" t="s">
        <v>379</v>
      </c>
      <c r="F463" s="229" t="s">
        <v>379</v>
      </c>
      <c r="G463" s="230">
        <v>120</v>
      </c>
    </row>
    <row r="464" spans="1:7" ht="47.25">
      <c r="A464" s="226" t="s">
        <v>740</v>
      </c>
      <c r="B464" s="245">
        <v>917</v>
      </c>
      <c r="C464" s="227">
        <v>11</v>
      </c>
      <c r="D464" s="227">
        <v>1</v>
      </c>
      <c r="E464" s="228" t="s">
        <v>741</v>
      </c>
      <c r="F464" s="229" t="s">
        <v>379</v>
      </c>
      <c r="G464" s="230">
        <v>120</v>
      </c>
    </row>
    <row r="465" spans="1:7" ht="47.25">
      <c r="A465" s="226" t="s">
        <v>742</v>
      </c>
      <c r="B465" s="245">
        <v>917</v>
      </c>
      <c r="C465" s="227">
        <v>11</v>
      </c>
      <c r="D465" s="227">
        <v>1</v>
      </c>
      <c r="E465" s="228" t="s">
        <v>743</v>
      </c>
      <c r="F465" s="229" t="s">
        <v>379</v>
      </c>
      <c r="G465" s="230">
        <v>120</v>
      </c>
    </row>
    <row r="466" spans="1:7" ht="31.5">
      <c r="A466" s="226" t="s">
        <v>744</v>
      </c>
      <c r="B466" s="245">
        <v>917</v>
      </c>
      <c r="C466" s="227">
        <v>11</v>
      </c>
      <c r="D466" s="227">
        <v>1</v>
      </c>
      <c r="E466" s="228" t="s">
        <v>745</v>
      </c>
      <c r="F466" s="229" t="s">
        <v>379</v>
      </c>
      <c r="G466" s="230">
        <v>120</v>
      </c>
    </row>
    <row r="467" spans="1:7" ht="31.5">
      <c r="A467" s="226" t="s">
        <v>392</v>
      </c>
      <c r="B467" s="245">
        <v>917</v>
      </c>
      <c r="C467" s="227">
        <v>11</v>
      </c>
      <c r="D467" s="227">
        <v>1</v>
      </c>
      <c r="E467" s="228" t="s">
        <v>745</v>
      </c>
      <c r="F467" s="229" t="s">
        <v>393</v>
      </c>
      <c r="G467" s="230">
        <v>120</v>
      </c>
    </row>
    <row r="468" spans="1:7" s="225" customFormat="1" ht="31.5">
      <c r="A468" s="220" t="s">
        <v>794</v>
      </c>
      <c r="B468" s="244">
        <v>918</v>
      </c>
      <c r="C468" s="221">
        <v>0</v>
      </c>
      <c r="D468" s="221">
        <v>0</v>
      </c>
      <c r="E468" s="222" t="s">
        <v>379</v>
      </c>
      <c r="F468" s="223" t="s">
        <v>379</v>
      </c>
      <c r="G468" s="224">
        <v>20493.8</v>
      </c>
    </row>
    <row r="469" spans="1:7">
      <c r="A469" s="226" t="s">
        <v>489</v>
      </c>
      <c r="B469" s="245">
        <v>918</v>
      </c>
      <c r="C469" s="227">
        <v>4</v>
      </c>
      <c r="D469" s="227">
        <v>0</v>
      </c>
      <c r="E469" s="228" t="s">
        <v>379</v>
      </c>
      <c r="F469" s="229" t="s">
        <v>379</v>
      </c>
      <c r="G469" s="230">
        <v>712.1</v>
      </c>
    </row>
    <row r="470" spans="1:7">
      <c r="A470" s="226" t="s">
        <v>490</v>
      </c>
      <c r="B470" s="245">
        <v>918</v>
      </c>
      <c r="C470" s="227">
        <v>4</v>
      </c>
      <c r="D470" s="227">
        <v>5</v>
      </c>
      <c r="E470" s="228" t="s">
        <v>379</v>
      </c>
      <c r="F470" s="229" t="s">
        <v>379</v>
      </c>
      <c r="G470" s="230">
        <v>603.70000000000005</v>
      </c>
    </row>
    <row r="471" spans="1:7" ht="31.5">
      <c r="A471" s="226" t="s">
        <v>381</v>
      </c>
      <c r="B471" s="245">
        <v>918</v>
      </c>
      <c r="C471" s="227">
        <v>4</v>
      </c>
      <c r="D471" s="227">
        <v>5</v>
      </c>
      <c r="E471" s="228" t="s">
        <v>382</v>
      </c>
      <c r="F471" s="229" t="s">
        <v>379</v>
      </c>
      <c r="G471" s="230">
        <v>603.70000000000005</v>
      </c>
    </row>
    <row r="472" spans="1:7" ht="31.5">
      <c r="A472" s="226" t="s">
        <v>427</v>
      </c>
      <c r="B472" s="245">
        <v>918</v>
      </c>
      <c r="C472" s="227">
        <v>4</v>
      </c>
      <c r="D472" s="227">
        <v>5</v>
      </c>
      <c r="E472" s="228" t="s">
        <v>428</v>
      </c>
      <c r="F472" s="229" t="s">
        <v>379</v>
      </c>
      <c r="G472" s="230">
        <v>603.70000000000005</v>
      </c>
    </row>
    <row r="473" spans="1:7" ht="47.25">
      <c r="A473" s="226" t="s">
        <v>491</v>
      </c>
      <c r="B473" s="245">
        <v>918</v>
      </c>
      <c r="C473" s="227">
        <v>4</v>
      </c>
      <c r="D473" s="227">
        <v>5</v>
      </c>
      <c r="E473" s="228" t="s">
        <v>492</v>
      </c>
      <c r="F473" s="229" t="s">
        <v>379</v>
      </c>
      <c r="G473" s="230">
        <v>603.70000000000005</v>
      </c>
    </row>
    <row r="474" spans="1:7" ht="31.5">
      <c r="A474" s="226" t="s">
        <v>392</v>
      </c>
      <c r="B474" s="245">
        <v>918</v>
      </c>
      <c r="C474" s="227">
        <v>4</v>
      </c>
      <c r="D474" s="227">
        <v>5</v>
      </c>
      <c r="E474" s="228" t="s">
        <v>492</v>
      </c>
      <c r="F474" s="229" t="s">
        <v>393</v>
      </c>
      <c r="G474" s="230">
        <v>603.70000000000005</v>
      </c>
    </row>
    <row r="475" spans="1:7">
      <c r="A475" s="226" t="s">
        <v>493</v>
      </c>
      <c r="B475" s="245">
        <v>918</v>
      </c>
      <c r="C475" s="227">
        <v>4</v>
      </c>
      <c r="D475" s="227">
        <v>9</v>
      </c>
      <c r="E475" s="228" t="s">
        <v>379</v>
      </c>
      <c r="F475" s="229" t="s">
        <v>379</v>
      </c>
      <c r="G475" s="230">
        <v>108.4</v>
      </c>
    </row>
    <row r="476" spans="1:7">
      <c r="A476" s="226" t="s">
        <v>494</v>
      </c>
      <c r="B476" s="245">
        <v>918</v>
      </c>
      <c r="C476" s="227">
        <v>4</v>
      </c>
      <c r="D476" s="227">
        <v>9</v>
      </c>
      <c r="E476" s="228" t="s">
        <v>495</v>
      </c>
      <c r="F476" s="229" t="s">
        <v>379</v>
      </c>
      <c r="G476" s="230">
        <v>108.4</v>
      </c>
    </row>
    <row r="477" spans="1:7">
      <c r="A477" s="226" t="s">
        <v>496</v>
      </c>
      <c r="B477" s="245">
        <v>918</v>
      </c>
      <c r="C477" s="227">
        <v>4</v>
      </c>
      <c r="D477" s="227">
        <v>9</v>
      </c>
      <c r="E477" s="228" t="s">
        <v>497</v>
      </c>
      <c r="F477" s="229" t="s">
        <v>379</v>
      </c>
      <c r="G477" s="230">
        <v>108.4</v>
      </c>
    </row>
    <row r="478" spans="1:7">
      <c r="A478" s="226" t="s">
        <v>498</v>
      </c>
      <c r="B478" s="245">
        <v>918</v>
      </c>
      <c r="C478" s="227">
        <v>4</v>
      </c>
      <c r="D478" s="227">
        <v>9</v>
      </c>
      <c r="E478" s="228" t="s">
        <v>499</v>
      </c>
      <c r="F478" s="229" t="s">
        <v>379</v>
      </c>
      <c r="G478" s="230">
        <v>108.4</v>
      </c>
    </row>
    <row r="479" spans="1:7" ht="31.5">
      <c r="A479" s="226" t="s">
        <v>392</v>
      </c>
      <c r="B479" s="245">
        <v>918</v>
      </c>
      <c r="C479" s="227">
        <v>4</v>
      </c>
      <c r="D479" s="227">
        <v>9</v>
      </c>
      <c r="E479" s="228" t="s">
        <v>499</v>
      </c>
      <c r="F479" s="229" t="s">
        <v>393</v>
      </c>
      <c r="G479" s="230">
        <v>108.4</v>
      </c>
    </row>
    <row r="480" spans="1:7">
      <c r="A480" s="226" t="s">
        <v>509</v>
      </c>
      <c r="B480" s="245">
        <v>918</v>
      </c>
      <c r="C480" s="227">
        <v>5</v>
      </c>
      <c r="D480" s="227">
        <v>0</v>
      </c>
      <c r="E480" s="228" t="s">
        <v>379</v>
      </c>
      <c r="F480" s="229" t="s">
        <v>379</v>
      </c>
      <c r="G480" s="230">
        <v>3285.2</v>
      </c>
    </row>
    <row r="481" spans="1:7" ht="31.5">
      <c r="A481" s="226" t="s">
        <v>517</v>
      </c>
      <c r="B481" s="245">
        <v>918</v>
      </c>
      <c r="C481" s="227">
        <v>5</v>
      </c>
      <c r="D481" s="227">
        <v>5</v>
      </c>
      <c r="E481" s="228" t="s">
        <v>379</v>
      </c>
      <c r="F481" s="229" t="s">
        <v>379</v>
      </c>
      <c r="G481" s="230">
        <v>3285.2</v>
      </c>
    </row>
    <row r="482" spans="1:7" ht="31.5">
      <c r="A482" s="226" t="s">
        <v>381</v>
      </c>
      <c r="B482" s="245">
        <v>918</v>
      </c>
      <c r="C482" s="227">
        <v>5</v>
      </c>
      <c r="D482" s="227">
        <v>5</v>
      </c>
      <c r="E482" s="228" t="s">
        <v>382</v>
      </c>
      <c r="F482" s="229" t="s">
        <v>379</v>
      </c>
      <c r="G482" s="230">
        <v>3285.2</v>
      </c>
    </row>
    <row r="483" spans="1:7">
      <c r="A483" s="226" t="s">
        <v>389</v>
      </c>
      <c r="B483" s="245">
        <v>918</v>
      </c>
      <c r="C483" s="227">
        <v>5</v>
      </c>
      <c r="D483" s="227">
        <v>5</v>
      </c>
      <c r="E483" s="228" t="s">
        <v>390</v>
      </c>
      <c r="F483" s="229" t="s">
        <v>379</v>
      </c>
      <c r="G483" s="230">
        <v>3285.2</v>
      </c>
    </row>
    <row r="484" spans="1:7">
      <c r="A484" s="226" t="s">
        <v>385</v>
      </c>
      <c r="B484" s="245">
        <v>918</v>
      </c>
      <c r="C484" s="227">
        <v>5</v>
      </c>
      <c r="D484" s="227">
        <v>5</v>
      </c>
      <c r="E484" s="228" t="s">
        <v>391</v>
      </c>
      <c r="F484" s="229" t="s">
        <v>379</v>
      </c>
      <c r="G484" s="230">
        <v>2785.2</v>
      </c>
    </row>
    <row r="485" spans="1:7" ht="63">
      <c r="A485" s="226" t="s">
        <v>387</v>
      </c>
      <c r="B485" s="245">
        <v>918</v>
      </c>
      <c r="C485" s="227">
        <v>5</v>
      </c>
      <c r="D485" s="227">
        <v>5</v>
      </c>
      <c r="E485" s="228" t="s">
        <v>391</v>
      </c>
      <c r="F485" s="229" t="s">
        <v>230</v>
      </c>
      <c r="G485" s="230">
        <v>2773.2</v>
      </c>
    </row>
    <row r="486" spans="1:7" ht="31.5">
      <c r="A486" s="226" t="s">
        <v>392</v>
      </c>
      <c r="B486" s="245">
        <v>918</v>
      </c>
      <c r="C486" s="227">
        <v>5</v>
      </c>
      <c r="D486" s="227">
        <v>5</v>
      </c>
      <c r="E486" s="228" t="s">
        <v>391</v>
      </c>
      <c r="F486" s="229" t="s">
        <v>393</v>
      </c>
      <c r="G486" s="230">
        <v>12</v>
      </c>
    </row>
    <row r="487" spans="1:7" ht="47.25">
      <c r="A487" s="226" t="s">
        <v>400</v>
      </c>
      <c r="B487" s="245">
        <v>918</v>
      </c>
      <c r="C487" s="227">
        <v>5</v>
      </c>
      <c r="D487" s="227">
        <v>5</v>
      </c>
      <c r="E487" s="228" t="s">
        <v>401</v>
      </c>
      <c r="F487" s="229" t="s">
        <v>379</v>
      </c>
      <c r="G487" s="230">
        <v>500</v>
      </c>
    </row>
    <row r="488" spans="1:7" ht="63">
      <c r="A488" s="226" t="s">
        <v>387</v>
      </c>
      <c r="B488" s="245">
        <v>918</v>
      </c>
      <c r="C488" s="227">
        <v>5</v>
      </c>
      <c r="D488" s="227">
        <v>5</v>
      </c>
      <c r="E488" s="228" t="s">
        <v>401</v>
      </c>
      <c r="F488" s="229" t="s">
        <v>230</v>
      </c>
      <c r="G488" s="230">
        <v>500</v>
      </c>
    </row>
    <row r="489" spans="1:7">
      <c r="A489" s="226" t="s">
        <v>518</v>
      </c>
      <c r="B489" s="245">
        <v>918</v>
      </c>
      <c r="C489" s="227">
        <v>6</v>
      </c>
      <c r="D489" s="227">
        <v>0</v>
      </c>
      <c r="E489" s="228" t="s">
        <v>379</v>
      </c>
      <c r="F489" s="229" t="s">
        <v>379</v>
      </c>
      <c r="G489" s="230">
        <v>8815.2000000000007</v>
      </c>
    </row>
    <row r="490" spans="1:7">
      <c r="A490" s="226" t="s">
        <v>519</v>
      </c>
      <c r="B490" s="245">
        <v>918</v>
      </c>
      <c r="C490" s="227">
        <v>6</v>
      </c>
      <c r="D490" s="227">
        <v>5</v>
      </c>
      <c r="E490" s="228" t="s">
        <v>379</v>
      </c>
      <c r="F490" s="229" t="s">
        <v>379</v>
      </c>
      <c r="G490" s="230">
        <v>8815.2000000000007</v>
      </c>
    </row>
    <row r="491" spans="1:7" ht="47.25">
      <c r="A491" s="226" t="s">
        <v>520</v>
      </c>
      <c r="B491" s="245">
        <v>918</v>
      </c>
      <c r="C491" s="227">
        <v>6</v>
      </c>
      <c r="D491" s="227">
        <v>5</v>
      </c>
      <c r="E491" s="228" t="s">
        <v>521</v>
      </c>
      <c r="F491" s="229" t="s">
        <v>379</v>
      </c>
      <c r="G491" s="230">
        <v>8815.2000000000007</v>
      </c>
    </row>
    <row r="492" spans="1:7" ht="61.9" customHeight="1">
      <c r="A492" s="226" t="s">
        <v>522</v>
      </c>
      <c r="B492" s="245">
        <v>918</v>
      </c>
      <c r="C492" s="227">
        <v>6</v>
      </c>
      <c r="D492" s="227">
        <v>5</v>
      </c>
      <c r="E492" s="228" t="s">
        <v>523</v>
      </c>
      <c r="F492" s="229" t="s">
        <v>379</v>
      </c>
      <c r="G492" s="230">
        <v>8815.2000000000007</v>
      </c>
    </row>
    <row r="493" spans="1:7" ht="47.25">
      <c r="A493" s="226" t="s">
        <v>524</v>
      </c>
      <c r="B493" s="245">
        <v>918</v>
      </c>
      <c r="C493" s="227">
        <v>6</v>
      </c>
      <c r="D493" s="227">
        <v>5</v>
      </c>
      <c r="E493" s="228" t="s">
        <v>525</v>
      </c>
      <c r="F493" s="229" t="s">
        <v>379</v>
      </c>
      <c r="G493" s="230">
        <v>8815.2000000000007</v>
      </c>
    </row>
    <row r="494" spans="1:7" ht="31.5">
      <c r="A494" s="226" t="s">
        <v>526</v>
      </c>
      <c r="B494" s="245">
        <v>918</v>
      </c>
      <c r="C494" s="227">
        <v>6</v>
      </c>
      <c r="D494" s="227">
        <v>5</v>
      </c>
      <c r="E494" s="228" t="s">
        <v>525</v>
      </c>
      <c r="F494" s="229" t="s">
        <v>527</v>
      </c>
      <c r="G494" s="230">
        <v>8815.2000000000007</v>
      </c>
    </row>
    <row r="495" spans="1:7">
      <c r="A495" s="226" t="s">
        <v>701</v>
      </c>
      <c r="B495" s="245">
        <v>918</v>
      </c>
      <c r="C495" s="227">
        <v>10</v>
      </c>
      <c r="D495" s="227">
        <v>0</v>
      </c>
      <c r="E495" s="228" t="s">
        <v>379</v>
      </c>
      <c r="F495" s="229" t="s">
        <v>379</v>
      </c>
      <c r="G495" s="230">
        <v>7629.9</v>
      </c>
    </row>
    <row r="496" spans="1:7">
      <c r="A496" s="226" t="s">
        <v>709</v>
      </c>
      <c r="B496" s="245">
        <v>918</v>
      </c>
      <c r="C496" s="227">
        <v>10</v>
      </c>
      <c r="D496" s="227">
        <v>3</v>
      </c>
      <c r="E496" s="228" t="s">
        <v>379</v>
      </c>
      <c r="F496" s="229" t="s">
        <v>379</v>
      </c>
      <c r="G496" s="230">
        <v>7629.9</v>
      </c>
    </row>
    <row r="497" spans="1:7" ht="31.5">
      <c r="A497" s="226" t="s">
        <v>381</v>
      </c>
      <c r="B497" s="245">
        <v>918</v>
      </c>
      <c r="C497" s="227">
        <v>10</v>
      </c>
      <c r="D497" s="227">
        <v>3</v>
      </c>
      <c r="E497" s="228" t="s">
        <v>382</v>
      </c>
      <c r="F497" s="229" t="s">
        <v>379</v>
      </c>
      <c r="G497" s="230">
        <v>7629.9</v>
      </c>
    </row>
    <row r="498" spans="1:7" ht="31.5">
      <c r="A498" s="226" t="s">
        <v>427</v>
      </c>
      <c r="B498" s="245">
        <v>918</v>
      </c>
      <c r="C498" s="227">
        <v>10</v>
      </c>
      <c r="D498" s="227">
        <v>3</v>
      </c>
      <c r="E498" s="228" t="s">
        <v>428</v>
      </c>
      <c r="F498" s="229" t="s">
        <v>379</v>
      </c>
      <c r="G498" s="230">
        <v>7629.9</v>
      </c>
    </row>
    <row r="499" spans="1:7" ht="63">
      <c r="A499" s="226" t="s">
        <v>710</v>
      </c>
      <c r="B499" s="245">
        <v>918</v>
      </c>
      <c r="C499" s="227">
        <v>10</v>
      </c>
      <c r="D499" s="227">
        <v>3</v>
      </c>
      <c r="E499" s="228" t="s">
        <v>711</v>
      </c>
      <c r="F499" s="229" t="s">
        <v>379</v>
      </c>
      <c r="G499" s="230">
        <v>872.9</v>
      </c>
    </row>
    <row r="500" spans="1:7" ht="63">
      <c r="A500" s="226" t="s">
        <v>387</v>
      </c>
      <c r="B500" s="245">
        <v>918</v>
      </c>
      <c r="C500" s="227">
        <v>10</v>
      </c>
      <c r="D500" s="227">
        <v>3</v>
      </c>
      <c r="E500" s="228" t="s">
        <v>711</v>
      </c>
      <c r="F500" s="229" t="s">
        <v>230</v>
      </c>
      <c r="G500" s="230">
        <v>831.3</v>
      </c>
    </row>
    <row r="501" spans="1:7" ht="31.5">
      <c r="A501" s="226" t="s">
        <v>392</v>
      </c>
      <c r="B501" s="245">
        <v>918</v>
      </c>
      <c r="C501" s="227">
        <v>10</v>
      </c>
      <c r="D501" s="227">
        <v>3</v>
      </c>
      <c r="E501" s="228" t="s">
        <v>711</v>
      </c>
      <c r="F501" s="229" t="s">
        <v>393</v>
      </c>
      <c r="G501" s="230">
        <v>41.6</v>
      </c>
    </row>
    <row r="502" spans="1:7" ht="31.5">
      <c r="A502" s="226" t="s">
        <v>712</v>
      </c>
      <c r="B502" s="245">
        <v>918</v>
      </c>
      <c r="C502" s="227">
        <v>10</v>
      </c>
      <c r="D502" s="227">
        <v>3</v>
      </c>
      <c r="E502" s="228" t="s">
        <v>713</v>
      </c>
      <c r="F502" s="229" t="s">
        <v>379</v>
      </c>
      <c r="G502" s="230">
        <v>6757</v>
      </c>
    </row>
    <row r="503" spans="1:7" ht="31.5">
      <c r="A503" s="226" t="s">
        <v>392</v>
      </c>
      <c r="B503" s="245">
        <v>918</v>
      </c>
      <c r="C503" s="227">
        <v>10</v>
      </c>
      <c r="D503" s="227">
        <v>3</v>
      </c>
      <c r="E503" s="228" t="s">
        <v>713</v>
      </c>
      <c r="F503" s="229" t="s">
        <v>393</v>
      </c>
      <c r="G503" s="230">
        <v>117</v>
      </c>
    </row>
    <row r="504" spans="1:7">
      <c r="A504" s="226" t="s">
        <v>562</v>
      </c>
      <c r="B504" s="245">
        <v>918</v>
      </c>
      <c r="C504" s="227">
        <v>10</v>
      </c>
      <c r="D504" s="227">
        <v>3</v>
      </c>
      <c r="E504" s="228" t="s">
        <v>713</v>
      </c>
      <c r="F504" s="229" t="s">
        <v>563</v>
      </c>
      <c r="G504" s="230">
        <v>6640</v>
      </c>
    </row>
    <row r="505" spans="1:7">
      <c r="A505" s="226" t="s">
        <v>738</v>
      </c>
      <c r="B505" s="245">
        <v>918</v>
      </c>
      <c r="C505" s="227">
        <v>11</v>
      </c>
      <c r="D505" s="227">
        <v>0</v>
      </c>
      <c r="E505" s="228" t="s">
        <v>379</v>
      </c>
      <c r="F505" s="229" t="s">
        <v>379</v>
      </c>
      <c r="G505" s="230">
        <v>51.4</v>
      </c>
    </row>
    <row r="506" spans="1:7">
      <c r="A506" s="226" t="s">
        <v>739</v>
      </c>
      <c r="B506" s="245">
        <v>918</v>
      </c>
      <c r="C506" s="227">
        <v>11</v>
      </c>
      <c r="D506" s="227">
        <v>1</v>
      </c>
      <c r="E506" s="228" t="s">
        <v>379</v>
      </c>
      <c r="F506" s="229" t="s">
        <v>379</v>
      </c>
      <c r="G506" s="230">
        <v>51.4</v>
      </c>
    </row>
    <row r="507" spans="1:7" ht="47.25">
      <c r="A507" s="226" t="s">
        <v>746</v>
      </c>
      <c r="B507" s="245">
        <v>918</v>
      </c>
      <c r="C507" s="227">
        <v>11</v>
      </c>
      <c r="D507" s="227">
        <v>1</v>
      </c>
      <c r="E507" s="228" t="s">
        <v>747</v>
      </c>
      <c r="F507" s="229" t="s">
        <v>379</v>
      </c>
      <c r="G507" s="230">
        <v>51.4</v>
      </c>
    </row>
    <row r="508" spans="1:7">
      <c r="A508" s="226" t="s">
        <v>748</v>
      </c>
      <c r="B508" s="245">
        <v>918</v>
      </c>
      <c r="C508" s="227">
        <v>11</v>
      </c>
      <c r="D508" s="227">
        <v>1</v>
      </c>
      <c r="E508" s="228" t="s">
        <v>749</v>
      </c>
      <c r="F508" s="229" t="s">
        <v>379</v>
      </c>
      <c r="G508" s="230">
        <v>51.4</v>
      </c>
    </row>
    <row r="509" spans="1:7" ht="78.75">
      <c r="A509" s="226" t="s">
        <v>750</v>
      </c>
      <c r="B509" s="245">
        <v>918</v>
      </c>
      <c r="C509" s="227">
        <v>11</v>
      </c>
      <c r="D509" s="227">
        <v>1</v>
      </c>
      <c r="E509" s="228" t="s">
        <v>751</v>
      </c>
      <c r="F509" s="229" t="s">
        <v>379</v>
      </c>
      <c r="G509" s="230">
        <v>51.4</v>
      </c>
    </row>
    <row r="510" spans="1:7" ht="31.5">
      <c r="A510" s="226" t="s">
        <v>526</v>
      </c>
      <c r="B510" s="245">
        <v>918</v>
      </c>
      <c r="C510" s="227">
        <v>11</v>
      </c>
      <c r="D510" s="227">
        <v>1</v>
      </c>
      <c r="E510" s="228" t="s">
        <v>751</v>
      </c>
      <c r="F510" s="229" t="s">
        <v>527</v>
      </c>
      <c r="G510" s="230">
        <v>51.4</v>
      </c>
    </row>
    <row r="511" spans="1:7" s="225" customFormat="1">
      <c r="A511" s="220" t="s">
        <v>795</v>
      </c>
      <c r="B511" s="244">
        <v>923</v>
      </c>
      <c r="C511" s="221">
        <v>0</v>
      </c>
      <c r="D511" s="221">
        <v>0</v>
      </c>
      <c r="E511" s="222" t="s">
        <v>379</v>
      </c>
      <c r="F511" s="223" t="s">
        <v>379</v>
      </c>
      <c r="G511" s="224">
        <v>1522.5</v>
      </c>
    </row>
    <row r="512" spans="1:7">
      <c r="A512" s="226" t="s">
        <v>378</v>
      </c>
      <c r="B512" s="245">
        <v>923</v>
      </c>
      <c r="C512" s="227">
        <v>1</v>
      </c>
      <c r="D512" s="227">
        <v>0</v>
      </c>
      <c r="E512" s="228" t="s">
        <v>379</v>
      </c>
      <c r="F512" s="229" t="s">
        <v>379</v>
      </c>
      <c r="G512" s="230">
        <v>1522.5</v>
      </c>
    </row>
    <row r="513" spans="1:7" ht="47.25">
      <c r="A513" s="226" t="s">
        <v>408</v>
      </c>
      <c r="B513" s="245">
        <v>923</v>
      </c>
      <c r="C513" s="227">
        <v>1</v>
      </c>
      <c r="D513" s="227">
        <v>6</v>
      </c>
      <c r="E513" s="228" t="s">
        <v>379</v>
      </c>
      <c r="F513" s="229" t="s">
        <v>379</v>
      </c>
      <c r="G513" s="230">
        <v>1522.5</v>
      </c>
    </row>
    <row r="514" spans="1:7" ht="31.5">
      <c r="A514" s="226" t="s">
        <v>381</v>
      </c>
      <c r="B514" s="245">
        <v>923</v>
      </c>
      <c r="C514" s="227">
        <v>1</v>
      </c>
      <c r="D514" s="227">
        <v>6</v>
      </c>
      <c r="E514" s="228" t="s">
        <v>382</v>
      </c>
      <c r="F514" s="229" t="s">
        <v>379</v>
      </c>
      <c r="G514" s="230">
        <v>1522.5</v>
      </c>
    </row>
    <row r="515" spans="1:7">
      <c r="A515" s="226" t="s">
        <v>389</v>
      </c>
      <c r="B515" s="245">
        <v>923</v>
      </c>
      <c r="C515" s="227">
        <v>1</v>
      </c>
      <c r="D515" s="227">
        <v>6</v>
      </c>
      <c r="E515" s="228" t="s">
        <v>390</v>
      </c>
      <c r="F515" s="229" t="s">
        <v>379</v>
      </c>
      <c r="G515" s="230">
        <v>811</v>
      </c>
    </row>
    <row r="516" spans="1:7">
      <c r="A516" s="226" t="s">
        <v>385</v>
      </c>
      <c r="B516" s="245">
        <v>923</v>
      </c>
      <c r="C516" s="227">
        <v>1</v>
      </c>
      <c r="D516" s="227">
        <v>6</v>
      </c>
      <c r="E516" s="228" t="s">
        <v>391</v>
      </c>
      <c r="F516" s="229" t="s">
        <v>379</v>
      </c>
      <c r="G516" s="230">
        <v>811</v>
      </c>
    </row>
    <row r="517" spans="1:7" ht="63">
      <c r="A517" s="226" t="s">
        <v>387</v>
      </c>
      <c r="B517" s="245">
        <v>923</v>
      </c>
      <c r="C517" s="227">
        <v>1</v>
      </c>
      <c r="D517" s="227">
        <v>6</v>
      </c>
      <c r="E517" s="228" t="s">
        <v>391</v>
      </c>
      <c r="F517" s="229" t="s">
        <v>230</v>
      </c>
      <c r="G517" s="230">
        <v>807.2</v>
      </c>
    </row>
    <row r="518" spans="1:7" ht="31.5">
      <c r="A518" s="226" t="s">
        <v>392</v>
      </c>
      <c r="B518" s="245">
        <v>923</v>
      </c>
      <c r="C518" s="227">
        <v>1</v>
      </c>
      <c r="D518" s="227">
        <v>6</v>
      </c>
      <c r="E518" s="228" t="s">
        <v>391</v>
      </c>
      <c r="F518" s="229" t="s">
        <v>393</v>
      </c>
      <c r="G518" s="230">
        <v>3.8</v>
      </c>
    </row>
    <row r="519" spans="1:7" ht="31.5">
      <c r="A519" s="226" t="s">
        <v>409</v>
      </c>
      <c r="B519" s="245">
        <v>923</v>
      </c>
      <c r="C519" s="227">
        <v>1</v>
      </c>
      <c r="D519" s="227">
        <v>6</v>
      </c>
      <c r="E519" s="228" t="s">
        <v>410</v>
      </c>
      <c r="F519" s="229" t="s">
        <v>379</v>
      </c>
      <c r="G519" s="230">
        <v>711.5</v>
      </c>
    </row>
    <row r="520" spans="1:7">
      <c r="A520" s="226" t="s">
        <v>385</v>
      </c>
      <c r="B520" s="245">
        <v>923</v>
      </c>
      <c r="C520" s="227">
        <v>1</v>
      </c>
      <c r="D520" s="227">
        <v>6</v>
      </c>
      <c r="E520" s="228" t="s">
        <v>411</v>
      </c>
      <c r="F520" s="229" t="s">
        <v>379</v>
      </c>
      <c r="G520" s="230">
        <v>711.5</v>
      </c>
    </row>
    <row r="521" spans="1:7" ht="63">
      <c r="A521" s="226" t="s">
        <v>387</v>
      </c>
      <c r="B521" s="245">
        <v>923</v>
      </c>
      <c r="C521" s="227">
        <v>1</v>
      </c>
      <c r="D521" s="227">
        <v>6</v>
      </c>
      <c r="E521" s="228" t="s">
        <v>411</v>
      </c>
      <c r="F521" s="229" t="s">
        <v>230</v>
      </c>
      <c r="G521" s="230">
        <v>711.5</v>
      </c>
    </row>
    <row r="522" spans="1:7">
      <c r="A522" s="442" t="s">
        <v>112</v>
      </c>
      <c r="B522" s="443"/>
      <c r="C522" s="443"/>
      <c r="D522" s="443"/>
      <c r="E522" s="443"/>
      <c r="F522" s="444"/>
      <c r="G522" s="224">
        <v>673803</v>
      </c>
    </row>
    <row r="523" spans="1:7" ht="25.5" customHeight="1">
      <c r="A523" s="233"/>
      <c r="B523" s="234"/>
      <c r="C523" s="234"/>
      <c r="D523" s="234"/>
      <c r="E523" s="234"/>
      <c r="F523" s="215"/>
      <c r="G523" s="216"/>
    </row>
    <row r="524" spans="1:7" ht="13.15" customHeight="1">
      <c r="A524" s="235" t="s">
        <v>772</v>
      </c>
      <c r="B524" s="215"/>
      <c r="C524" s="215"/>
      <c r="D524" s="215"/>
      <c r="E524" s="215"/>
      <c r="F524" s="438" t="s">
        <v>258</v>
      </c>
      <c r="G524" s="438"/>
    </row>
  </sheetData>
  <autoFilter ref="A11:G524"/>
  <mergeCells count="6">
    <mergeCell ref="F524:G524"/>
    <mergeCell ref="A7:G7"/>
    <mergeCell ref="A9:A10"/>
    <mergeCell ref="B9:F9"/>
    <mergeCell ref="G9:G10"/>
    <mergeCell ref="A522:F522"/>
  </mergeCells>
  <pageMargins left="0.78740157480314965" right="0.39370078740157483" top="0.78740157480314965" bottom="0.39370078740157483" header="0.51181102362204722" footer="0.11811023622047245"/>
  <pageSetup paperSize="9" scale="75" orientation="portrait" r:id="rId1"/>
  <headerFooter differentFirst="1" alignWithMargins="0">
    <oddHeader>&amp;C&amp;P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H495"/>
  <sheetViews>
    <sheetView showGridLines="0" workbookViewId="0">
      <selection activeCell="L6" sqref="L6"/>
    </sheetView>
  </sheetViews>
  <sheetFormatPr defaultColWidth="9.140625" defaultRowHeight="15.75"/>
  <cols>
    <col min="1" max="1" width="54.28515625" style="217" customWidth="1"/>
    <col min="2" max="2" width="5.85546875" style="236" customWidth="1"/>
    <col min="3" max="3" width="7.42578125" style="236" customWidth="1"/>
    <col min="4" max="4" width="10.7109375" style="236" customWidth="1"/>
    <col min="5" max="5" width="12.7109375" style="236" customWidth="1"/>
    <col min="6" max="6" width="9" style="236" customWidth="1"/>
    <col min="7" max="7" width="9.85546875" style="217" bestFit="1" customWidth="1"/>
    <col min="8" max="8" width="10.140625" style="217" bestFit="1" customWidth="1"/>
    <col min="9" max="16384" width="9.140625" style="217"/>
  </cols>
  <sheetData>
    <row r="8" spans="1:8" ht="37.15" customHeight="1">
      <c r="A8" s="439" t="s">
        <v>796</v>
      </c>
      <c r="B8" s="439"/>
      <c r="C8" s="439"/>
      <c r="D8" s="439"/>
      <c r="E8" s="439"/>
      <c r="F8" s="439"/>
      <c r="G8" s="439"/>
      <c r="H8" s="439"/>
    </row>
    <row r="10" spans="1:8" ht="16.5" customHeight="1">
      <c r="A10" s="214"/>
      <c r="B10" s="215"/>
      <c r="C10" s="215"/>
      <c r="D10" s="215"/>
      <c r="E10" s="215"/>
      <c r="F10" s="215"/>
      <c r="G10" s="216"/>
      <c r="H10" s="216"/>
    </row>
    <row r="11" spans="1:8">
      <c r="A11" s="440" t="s">
        <v>371</v>
      </c>
      <c r="B11" s="440" t="s">
        <v>372</v>
      </c>
      <c r="C11" s="440"/>
      <c r="D11" s="440"/>
      <c r="E11" s="440"/>
      <c r="F11" s="440"/>
      <c r="G11" s="440" t="s">
        <v>797</v>
      </c>
      <c r="H11" s="440"/>
    </row>
    <row r="12" spans="1:8" ht="25.5">
      <c r="A12" s="440"/>
      <c r="B12" s="361" t="s">
        <v>787</v>
      </c>
      <c r="C12" s="361" t="s">
        <v>374</v>
      </c>
      <c r="D12" s="361" t="s">
        <v>375</v>
      </c>
      <c r="E12" s="361" t="s">
        <v>376</v>
      </c>
      <c r="F12" s="361" t="s">
        <v>377</v>
      </c>
      <c r="G12" s="361">
        <v>2018</v>
      </c>
      <c r="H12" s="361">
        <v>2019</v>
      </c>
    </row>
    <row r="13" spans="1:8">
      <c r="A13" s="219">
        <v>1</v>
      </c>
      <c r="B13" s="219">
        <v>2</v>
      </c>
      <c r="C13" s="219">
        <v>3</v>
      </c>
      <c r="D13" s="219">
        <v>4</v>
      </c>
      <c r="E13" s="219">
        <v>5</v>
      </c>
      <c r="F13" s="219">
        <v>6</v>
      </c>
      <c r="G13" s="219">
        <v>7</v>
      </c>
      <c r="H13" s="246">
        <v>8</v>
      </c>
    </row>
    <row r="14" spans="1:8" s="225" customFormat="1" ht="31.5">
      <c r="A14" s="220" t="s">
        <v>788</v>
      </c>
      <c r="B14" s="244">
        <v>904</v>
      </c>
      <c r="C14" s="221">
        <v>0</v>
      </c>
      <c r="D14" s="221">
        <v>0</v>
      </c>
      <c r="E14" s="222" t="s">
        <v>379</v>
      </c>
      <c r="F14" s="223" t="s">
        <v>379</v>
      </c>
      <c r="G14" s="224">
        <v>18855.599999999999</v>
      </c>
      <c r="H14" s="224">
        <v>18316.8</v>
      </c>
    </row>
    <row r="15" spans="1:8">
      <c r="A15" s="226" t="s">
        <v>528</v>
      </c>
      <c r="B15" s="245">
        <v>904</v>
      </c>
      <c r="C15" s="227">
        <v>7</v>
      </c>
      <c r="D15" s="227">
        <v>0</v>
      </c>
      <c r="E15" s="228" t="s">
        <v>379</v>
      </c>
      <c r="F15" s="229" t="s">
        <v>379</v>
      </c>
      <c r="G15" s="230">
        <v>2898.6</v>
      </c>
      <c r="H15" s="230">
        <v>2780.6</v>
      </c>
    </row>
    <row r="16" spans="1:8">
      <c r="A16" s="226" t="s">
        <v>599</v>
      </c>
      <c r="B16" s="245">
        <v>904</v>
      </c>
      <c r="C16" s="227">
        <v>7</v>
      </c>
      <c r="D16" s="227">
        <v>3</v>
      </c>
      <c r="E16" s="228" t="s">
        <v>379</v>
      </c>
      <c r="F16" s="229" t="s">
        <v>379</v>
      </c>
      <c r="G16" s="230">
        <v>2855.6</v>
      </c>
      <c r="H16" s="230">
        <v>2737.6</v>
      </c>
    </row>
    <row r="17" spans="1:8">
      <c r="A17" s="226" t="s">
        <v>600</v>
      </c>
      <c r="B17" s="245">
        <v>904</v>
      </c>
      <c r="C17" s="227">
        <v>7</v>
      </c>
      <c r="D17" s="227">
        <v>3</v>
      </c>
      <c r="E17" s="228" t="s">
        <v>601</v>
      </c>
      <c r="F17" s="229" t="s">
        <v>379</v>
      </c>
      <c r="G17" s="230">
        <v>2821.2</v>
      </c>
      <c r="H17" s="230">
        <v>2703.2</v>
      </c>
    </row>
    <row r="18" spans="1:8" ht="31.5">
      <c r="A18" s="226" t="s">
        <v>447</v>
      </c>
      <c r="B18" s="245">
        <v>904</v>
      </c>
      <c r="C18" s="227">
        <v>7</v>
      </c>
      <c r="D18" s="227">
        <v>3</v>
      </c>
      <c r="E18" s="228" t="s">
        <v>602</v>
      </c>
      <c r="F18" s="229" t="s">
        <v>379</v>
      </c>
      <c r="G18" s="230">
        <v>2821.2</v>
      </c>
      <c r="H18" s="230">
        <v>2703.2</v>
      </c>
    </row>
    <row r="19" spans="1:8" ht="78.75">
      <c r="A19" s="226" t="s">
        <v>387</v>
      </c>
      <c r="B19" s="245">
        <v>904</v>
      </c>
      <c r="C19" s="227">
        <v>7</v>
      </c>
      <c r="D19" s="227">
        <v>3</v>
      </c>
      <c r="E19" s="228" t="s">
        <v>602</v>
      </c>
      <c r="F19" s="229" t="s">
        <v>230</v>
      </c>
      <c r="G19" s="230">
        <v>2534</v>
      </c>
      <c r="H19" s="230">
        <v>2416</v>
      </c>
    </row>
    <row r="20" spans="1:8" ht="31.5">
      <c r="A20" s="226" t="s">
        <v>392</v>
      </c>
      <c r="B20" s="245">
        <v>904</v>
      </c>
      <c r="C20" s="227">
        <v>7</v>
      </c>
      <c r="D20" s="227">
        <v>3</v>
      </c>
      <c r="E20" s="228" t="s">
        <v>602</v>
      </c>
      <c r="F20" s="229" t="s">
        <v>393</v>
      </c>
      <c r="G20" s="230">
        <v>239.8</v>
      </c>
      <c r="H20" s="230">
        <v>239.8</v>
      </c>
    </row>
    <row r="21" spans="1:8">
      <c r="A21" s="226" t="s">
        <v>398</v>
      </c>
      <c r="B21" s="245">
        <v>904</v>
      </c>
      <c r="C21" s="227">
        <v>7</v>
      </c>
      <c r="D21" s="227">
        <v>3</v>
      </c>
      <c r="E21" s="228" t="s">
        <v>602</v>
      </c>
      <c r="F21" s="229" t="s">
        <v>399</v>
      </c>
      <c r="G21" s="230">
        <v>47.4</v>
      </c>
      <c r="H21" s="230">
        <v>47.4</v>
      </c>
    </row>
    <row r="22" spans="1:8" ht="63">
      <c r="A22" s="226" t="s">
        <v>402</v>
      </c>
      <c r="B22" s="245">
        <v>904</v>
      </c>
      <c r="C22" s="227">
        <v>7</v>
      </c>
      <c r="D22" s="227">
        <v>3</v>
      </c>
      <c r="E22" s="228" t="s">
        <v>403</v>
      </c>
      <c r="F22" s="229" t="s">
        <v>379</v>
      </c>
      <c r="G22" s="230">
        <v>20</v>
      </c>
      <c r="H22" s="230">
        <v>20</v>
      </c>
    </row>
    <row r="23" spans="1:8" ht="77.45" customHeight="1">
      <c r="A23" s="226" t="s">
        <v>404</v>
      </c>
      <c r="B23" s="245">
        <v>904</v>
      </c>
      <c r="C23" s="227">
        <v>7</v>
      </c>
      <c r="D23" s="227">
        <v>3</v>
      </c>
      <c r="E23" s="228" t="s">
        <v>405</v>
      </c>
      <c r="F23" s="229" t="s">
        <v>379</v>
      </c>
      <c r="G23" s="230">
        <v>20</v>
      </c>
      <c r="H23" s="230">
        <v>20</v>
      </c>
    </row>
    <row r="24" spans="1:8" ht="63">
      <c r="A24" s="226" t="s">
        <v>542</v>
      </c>
      <c r="B24" s="245">
        <v>904</v>
      </c>
      <c r="C24" s="227">
        <v>7</v>
      </c>
      <c r="D24" s="227">
        <v>3</v>
      </c>
      <c r="E24" s="228" t="s">
        <v>543</v>
      </c>
      <c r="F24" s="229" t="s">
        <v>379</v>
      </c>
      <c r="G24" s="230">
        <v>20</v>
      </c>
      <c r="H24" s="230">
        <v>20</v>
      </c>
    </row>
    <row r="25" spans="1:8" ht="31.5">
      <c r="A25" s="226" t="s">
        <v>392</v>
      </c>
      <c r="B25" s="245">
        <v>904</v>
      </c>
      <c r="C25" s="227">
        <v>7</v>
      </c>
      <c r="D25" s="227">
        <v>3</v>
      </c>
      <c r="E25" s="228" t="s">
        <v>543</v>
      </c>
      <c r="F25" s="229" t="s">
        <v>393</v>
      </c>
      <c r="G25" s="230">
        <v>20</v>
      </c>
      <c r="H25" s="230">
        <v>20</v>
      </c>
    </row>
    <row r="26" spans="1:8" ht="47.25">
      <c r="A26" s="226" t="s">
        <v>604</v>
      </c>
      <c r="B26" s="245">
        <v>904</v>
      </c>
      <c r="C26" s="227">
        <v>7</v>
      </c>
      <c r="D26" s="227">
        <v>3</v>
      </c>
      <c r="E26" s="228" t="s">
        <v>605</v>
      </c>
      <c r="F26" s="229" t="s">
        <v>379</v>
      </c>
      <c r="G26" s="230">
        <v>14.4</v>
      </c>
      <c r="H26" s="230">
        <v>14.4</v>
      </c>
    </row>
    <row r="27" spans="1:8" ht="31.5">
      <c r="A27" s="226" t="s">
        <v>606</v>
      </c>
      <c r="B27" s="245">
        <v>904</v>
      </c>
      <c r="C27" s="227">
        <v>7</v>
      </c>
      <c r="D27" s="227">
        <v>3</v>
      </c>
      <c r="E27" s="228" t="s">
        <v>607</v>
      </c>
      <c r="F27" s="229" t="s">
        <v>379</v>
      </c>
      <c r="G27" s="230">
        <v>14.4</v>
      </c>
      <c r="H27" s="230">
        <v>14.4</v>
      </c>
    </row>
    <row r="28" spans="1:8" ht="31.5">
      <c r="A28" s="226" t="s">
        <v>608</v>
      </c>
      <c r="B28" s="245">
        <v>904</v>
      </c>
      <c r="C28" s="227">
        <v>7</v>
      </c>
      <c r="D28" s="227">
        <v>3</v>
      </c>
      <c r="E28" s="228" t="s">
        <v>609</v>
      </c>
      <c r="F28" s="229" t="s">
        <v>379</v>
      </c>
      <c r="G28" s="230">
        <v>14.4</v>
      </c>
      <c r="H28" s="230">
        <v>14.4</v>
      </c>
    </row>
    <row r="29" spans="1:8" ht="31.5">
      <c r="A29" s="226" t="s">
        <v>562</v>
      </c>
      <c r="B29" s="245">
        <v>904</v>
      </c>
      <c r="C29" s="227">
        <v>7</v>
      </c>
      <c r="D29" s="227">
        <v>3</v>
      </c>
      <c r="E29" s="228" t="s">
        <v>609</v>
      </c>
      <c r="F29" s="229" t="s">
        <v>563</v>
      </c>
      <c r="G29" s="230">
        <v>14.4</v>
      </c>
      <c r="H29" s="230">
        <v>14.4</v>
      </c>
    </row>
    <row r="30" spans="1:8" ht="31.5">
      <c r="A30" s="226" t="s">
        <v>610</v>
      </c>
      <c r="B30" s="245">
        <v>904</v>
      </c>
      <c r="C30" s="227">
        <v>7</v>
      </c>
      <c r="D30" s="227">
        <v>5</v>
      </c>
      <c r="E30" s="228" t="s">
        <v>379</v>
      </c>
      <c r="F30" s="229" t="s">
        <v>379</v>
      </c>
      <c r="G30" s="230">
        <v>43</v>
      </c>
      <c r="H30" s="230">
        <v>43</v>
      </c>
    </row>
    <row r="31" spans="1:8" ht="31.5">
      <c r="A31" s="226" t="s">
        <v>611</v>
      </c>
      <c r="B31" s="245">
        <v>904</v>
      </c>
      <c r="C31" s="227">
        <v>7</v>
      </c>
      <c r="D31" s="227">
        <v>5</v>
      </c>
      <c r="E31" s="228" t="s">
        <v>612</v>
      </c>
      <c r="F31" s="229" t="s">
        <v>379</v>
      </c>
      <c r="G31" s="230">
        <v>23</v>
      </c>
      <c r="H31" s="230">
        <v>23</v>
      </c>
    </row>
    <row r="32" spans="1:8">
      <c r="A32" s="226" t="s">
        <v>613</v>
      </c>
      <c r="B32" s="245">
        <v>904</v>
      </c>
      <c r="C32" s="227">
        <v>7</v>
      </c>
      <c r="D32" s="227">
        <v>5</v>
      </c>
      <c r="E32" s="228" t="s">
        <v>614</v>
      </c>
      <c r="F32" s="229" t="s">
        <v>379</v>
      </c>
      <c r="G32" s="230">
        <v>23</v>
      </c>
      <c r="H32" s="230">
        <v>23</v>
      </c>
    </row>
    <row r="33" spans="1:8" ht="31.5">
      <c r="A33" s="226" t="s">
        <v>392</v>
      </c>
      <c r="B33" s="245">
        <v>904</v>
      </c>
      <c r="C33" s="227">
        <v>7</v>
      </c>
      <c r="D33" s="227">
        <v>5</v>
      </c>
      <c r="E33" s="228" t="s">
        <v>614</v>
      </c>
      <c r="F33" s="229" t="s">
        <v>393</v>
      </c>
      <c r="G33" s="230">
        <v>23</v>
      </c>
      <c r="H33" s="230">
        <v>23</v>
      </c>
    </row>
    <row r="34" spans="1:8" ht="47.25">
      <c r="A34" s="226" t="s">
        <v>604</v>
      </c>
      <c r="B34" s="245">
        <v>904</v>
      </c>
      <c r="C34" s="227">
        <v>7</v>
      </c>
      <c r="D34" s="227">
        <v>5</v>
      </c>
      <c r="E34" s="228" t="s">
        <v>605</v>
      </c>
      <c r="F34" s="229" t="s">
        <v>379</v>
      </c>
      <c r="G34" s="230">
        <v>20</v>
      </c>
      <c r="H34" s="230">
        <v>20</v>
      </c>
    </row>
    <row r="35" spans="1:8" ht="31.5">
      <c r="A35" s="226" t="s">
        <v>606</v>
      </c>
      <c r="B35" s="245">
        <v>904</v>
      </c>
      <c r="C35" s="227">
        <v>7</v>
      </c>
      <c r="D35" s="227">
        <v>5</v>
      </c>
      <c r="E35" s="228" t="s">
        <v>607</v>
      </c>
      <c r="F35" s="229" t="s">
        <v>379</v>
      </c>
      <c r="G35" s="230">
        <v>20</v>
      </c>
      <c r="H35" s="230">
        <v>20</v>
      </c>
    </row>
    <row r="36" spans="1:8">
      <c r="A36" s="226" t="s">
        <v>617</v>
      </c>
      <c r="B36" s="245">
        <v>904</v>
      </c>
      <c r="C36" s="227">
        <v>7</v>
      </c>
      <c r="D36" s="227">
        <v>5</v>
      </c>
      <c r="E36" s="228" t="s">
        <v>618</v>
      </c>
      <c r="F36" s="229" t="s">
        <v>379</v>
      </c>
      <c r="G36" s="230">
        <v>20</v>
      </c>
      <c r="H36" s="230">
        <v>20</v>
      </c>
    </row>
    <row r="37" spans="1:8" ht="31.5">
      <c r="A37" s="226" t="s">
        <v>392</v>
      </c>
      <c r="B37" s="245">
        <v>904</v>
      </c>
      <c r="C37" s="227">
        <v>7</v>
      </c>
      <c r="D37" s="227">
        <v>5</v>
      </c>
      <c r="E37" s="228" t="s">
        <v>618</v>
      </c>
      <c r="F37" s="229" t="s">
        <v>393</v>
      </c>
      <c r="G37" s="230">
        <v>20</v>
      </c>
      <c r="H37" s="230">
        <v>20</v>
      </c>
    </row>
    <row r="38" spans="1:8">
      <c r="A38" s="226" t="s">
        <v>681</v>
      </c>
      <c r="B38" s="245">
        <v>904</v>
      </c>
      <c r="C38" s="227">
        <v>8</v>
      </c>
      <c r="D38" s="227">
        <v>0</v>
      </c>
      <c r="E38" s="228" t="s">
        <v>379</v>
      </c>
      <c r="F38" s="229" t="s">
        <v>379</v>
      </c>
      <c r="G38" s="230">
        <v>15957</v>
      </c>
      <c r="H38" s="230">
        <v>15536.2</v>
      </c>
    </row>
    <row r="39" spans="1:8">
      <c r="A39" s="226" t="s">
        <v>682</v>
      </c>
      <c r="B39" s="245">
        <v>904</v>
      </c>
      <c r="C39" s="227">
        <v>8</v>
      </c>
      <c r="D39" s="227">
        <v>1</v>
      </c>
      <c r="E39" s="228" t="s">
        <v>379</v>
      </c>
      <c r="F39" s="229" t="s">
        <v>379</v>
      </c>
      <c r="G39" s="230">
        <v>15290.1</v>
      </c>
      <c r="H39" s="230">
        <v>14900.4</v>
      </c>
    </row>
    <row r="40" spans="1:8">
      <c r="A40" s="226" t="s">
        <v>683</v>
      </c>
      <c r="B40" s="245">
        <v>904</v>
      </c>
      <c r="C40" s="227">
        <v>8</v>
      </c>
      <c r="D40" s="227">
        <v>1</v>
      </c>
      <c r="E40" s="228" t="s">
        <v>684</v>
      </c>
      <c r="F40" s="229" t="s">
        <v>379</v>
      </c>
      <c r="G40" s="230">
        <v>4907.3999999999996</v>
      </c>
      <c r="H40" s="230">
        <v>4764</v>
      </c>
    </row>
    <row r="41" spans="1:8" ht="31.5">
      <c r="A41" s="226" t="s">
        <v>447</v>
      </c>
      <c r="B41" s="245">
        <v>904</v>
      </c>
      <c r="C41" s="227">
        <v>8</v>
      </c>
      <c r="D41" s="227">
        <v>1</v>
      </c>
      <c r="E41" s="228" t="s">
        <v>685</v>
      </c>
      <c r="F41" s="229" t="s">
        <v>379</v>
      </c>
      <c r="G41" s="230">
        <v>4907.3999999999996</v>
      </c>
      <c r="H41" s="230">
        <v>4764</v>
      </c>
    </row>
    <row r="42" spans="1:8" ht="78.75">
      <c r="A42" s="226" t="s">
        <v>387</v>
      </c>
      <c r="B42" s="245">
        <v>904</v>
      </c>
      <c r="C42" s="227">
        <v>8</v>
      </c>
      <c r="D42" s="227">
        <v>1</v>
      </c>
      <c r="E42" s="228" t="s">
        <v>685</v>
      </c>
      <c r="F42" s="229" t="s">
        <v>230</v>
      </c>
      <c r="G42" s="230">
        <v>4624.1000000000004</v>
      </c>
      <c r="H42" s="230">
        <v>4484.5</v>
      </c>
    </row>
    <row r="43" spans="1:8" ht="31.5">
      <c r="A43" s="226" t="s">
        <v>392</v>
      </c>
      <c r="B43" s="245">
        <v>904</v>
      </c>
      <c r="C43" s="227">
        <v>8</v>
      </c>
      <c r="D43" s="227">
        <v>1</v>
      </c>
      <c r="E43" s="228" t="s">
        <v>685</v>
      </c>
      <c r="F43" s="229" t="s">
        <v>393</v>
      </c>
      <c r="G43" s="230">
        <v>263.2</v>
      </c>
      <c r="H43" s="230">
        <v>259.39999999999998</v>
      </c>
    </row>
    <row r="44" spans="1:8">
      <c r="A44" s="226" t="s">
        <v>398</v>
      </c>
      <c r="B44" s="245">
        <v>904</v>
      </c>
      <c r="C44" s="227">
        <v>8</v>
      </c>
      <c r="D44" s="227">
        <v>1</v>
      </c>
      <c r="E44" s="228" t="s">
        <v>685</v>
      </c>
      <c r="F44" s="229" t="s">
        <v>399</v>
      </c>
      <c r="G44" s="230">
        <v>20.100000000000001</v>
      </c>
      <c r="H44" s="230">
        <v>20.100000000000001</v>
      </c>
    </row>
    <row r="45" spans="1:8">
      <c r="A45" s="226" t="s">
        <v>687</v>
      </c>
      <c r="B45" s="245">
        <v>904</v>
      </c>
      <c r="C45" s="227">
        <v>8</v>
      </c>
      <c r="D45" s="227">
        <v>1</v>
      </c>
      <c r="E45" s="228" t="s">
        <v>688</v>
      </c>
      <c r="F45" s="229" t="s">
        <v>379</v>
      </c>
      <c r="G45" s="230">
        <v>1071.5</v>
      </c>
      <c r="H45" s="230">
        <v>1028.9000000000001</v>
      </c>
    </row>
    <row r="46" spans="1:8" ht="31.5">
      <c r="A46" s="226" t="s">
        <v>447</v>
      </c>
      <c r="B46" s="245">
        <v>904</v>
      </c>
      <c r="C46" s="227">
        <v>8</v>
      </c>
      <c r="D46" s="227">
        <v>1</v>
      </c>
      <c r="E46" s="228" t="s">
        <v>689</v>
      </c>
      <c r="F46" s="229" t="s">
        <v>379</v>
      </c>
      <c r="G46" s="230">
        <v>1071.5</v>
      </c>
      <c r="H46" s="230">
        <v>1028.9000000000001</v>
      </c>
    </row>
    <row r="47" spans="1:8" ht="78.75">
      <c r="A47" s="226" t="s">
        <v>387</v>
      </c>
      <c r="B47" s="245">
        <v>904</v>
      </c>
      <c r="C47" s="227">
        <v>8</v>
      </c>
      <c r="D47" s="227">
        <v>1</v>
      </c>
      <c r="E47" s="228" t="s">
        <v>689</v>
      </c>
      <c r="F47" s="229" t="s">
        <v>230</v>
      </c>
      <c r="G47" s="230">
        <v>920</v>
      </c>
      <c r="H47" s="230">
        <v>877</v>
      </c>
    </row>
    <row r="48" spans="1:8" ht="31.5">
      <c r="A48" s="226" t="s">
        <v>392</v>
      </c>
      <c r="B48" s="245">
        <v>904</v>
      </c>
      <c r="C48" s="227">
        <v>8</v>
      </c>
      <c r="D48" s="227">
        <v>1</v>
      </c>
      <c r="E48" s="228" t="s">
        <v>689</v>
      </c>
      <c r="F48" s="229" t="s">
        <v>393</v>
      </c>
      <c r="G48" s="230">
        <v>130.1</v>
      </c>
      <c r="H48" s="230">
        <v>130.5</v>
      </c>
    </row>
    <row r="49" spans="1:8">
      <c r="A49" s="226" t="s">
        <v>398</v>
      </c>
      <c r="B49" s="245">
        <v>904</v>
      </c>
      <c r="C49" s="227">
        <v>8</v>
      </c>
      <c r="D49" s="227">
        <v>1</v>
      </c>
      <c r="E49" s="228" t="s">
        <v>689</v>
      </c>
      <c r="F49" s="229" t="s">
        <v>399</v>
      </c>
      <c r="G49" s="230">
        <v>21.4</v>
      </c>
      <c r="H49" s="230">
        <v>21.4</v>
      </c>
    </row>
    <row r="50" spans="1:8">
      <c r="A50" s="226" t="s">
        <v>690</v>
      </c>
      <c r="B50" s="245">
        <v>904</v>
      </c>
      <c r="C50" s="227">
        <v>8</v>
      </c>
      <c r="D50" s="227">
        <v>1</v>
      </c>
      <c r="E50" s="228" t="s">
        <v>691</v>
      </c>
      <c r="F50" s="229" t="s">
        <v>379</v>
      </c>
      <c r="G50" s="230">
        <v>8357.2000000000007</v>
      </c>
      <c r="H50" s="230">
        <v>8076.5</v>
      </c>
    </row>
    <row r="51" spans="1:8" ht="31.5">
      <c r="A51" s="226" t="s">
        <v>447</v>
      </c>
      <c r="B51" s="245">
        <v>904</v>
      </c>
      <c r="C51" s="227">
        <v>8</v>
      </c>
      <c r="D51" s="227">
        <v>1</v>
      </c>
      <c r="E51" s="228" t="s">
        <v>692</v>
      </c>
      <c r="F51" s="229" t="s">
        <v>379</v>
      </c>
      <c r="G51" s="230">
        <v>8357.2000000000007</v>
      </c>
      <c r="H51" s="230">
        <v>8076.5</v>
      </c>
    </row>
    <row r="52" spans="1:8" ht="78.75">
      <c r="A52" s="226" t="s">
        <v>387</v>
      </c>
      <c r="B52" s="245">
        <v>904</v>
      </c>
      <c r="C52" s="227">
        <v>8</v>
      </c>
      <c r="D52" s="227">
        <v>1</v>
      </c>
      <c r="E52" s="228" t="s">
        <v>692</v>
      </c>
      <c r="F52" s="229" t="s">
        <v>230</v>
      </c>
      <c r="G52" s="230">
        <v>7769</v>
      </c>
      <c r="H52" s="230">
        <v>7495</v>
      </c>
    </row>
    <row r="53" spans="1:8" ht="31.5">
      <c r="A53" s="226" t="s">
        <v>392</v>
      </c>
      <c r="B53" s="245">
        <v>904</v>
      </c>
      <c r="C53" s="227">
        <v>8</v>
      </c>
      <c r="D53" s="227">
        <v>1</v>
      </c>
      <c r="E53" s="228" t="s">
        <v>692</v>
      </c>
      <c r="F53" s="229" t="s">
        <v>393</v>
      </c>
      <c r="G53" s="230">
        <v>568.29999999999995</v>
      </c>
      <c r="H53" s="230">
        <v>561.6</v>
      </c>
    </row>
    <row r="54" spans="1:8">
      <c r="A54" s="226" t="s">
        <v>398</v>
      </c>
      <c r="B54" s="245">
        <v>904</v>
      </c>
      <c r="C54" s="227">
        <v>8</v>
      </c>
      <c r="D54" s="227">
        <v>1</v>
      </c>
      <c r="E54" s="228" t="s">
        <v>692</v>
      </c>
      <c r="F54" s="229" t="s">
        <v>399</v>
      </c>
      <c r="G54" s="230">
        <v>19.899999999999999</v>
      </c>
      <c r="H54" s="230">
        <v>19.899999999999999</v>
      </c>
    </row>
    <row r="55" spans="1:8" ht="63">
      <c r="A55" s="226" t="s">
        <v>402</v>
      </c>
      <c r="B55" s="245">
        <v>904</v>
      </c>
      <c r="C55" s="227">
        <v>8</v>
      </c>
      <c r="D55" s="227">
        <v>1</v>
      </c>
      <c r="E55" s="228" t="s">
        <v>403</v>
      </c>
      <c r="F55" s="229" t="s">
        <v>379</v>
      </c>
      <c r="G55" s="230">
        <v>380</v>
      </c>
      <c r="H55" s="230">
        <v>385</v>
      </c>
    </row>
    <row r="56" spans="1:8" ht="94.5">
      <c r="A56" s="226" t="s">
        <v>404</v>
      </c>
      <c r="B56" s="245">
        <v>904</v>
      </c>
      <c r="C56" s="227">
        <v>8</v>
      </c>
      <c r="D56" s="227">
        <v>1</v>
      </c>
      <c r="E56" s="228" t="s">
        <v>405</v>
      </c>
      <c r="F56" s="229" t="s">
        <v>379</v>
      </c>
      <c r="G56" s="230">
        <v>380</v>
      </c>
      <c r="H56" s="230">
        <v>385</v>
      </c>
    </row>
    <row r="57" spans="1:8" ht="63">
      <c r="A57" s="226" t="s">
        <v>542</v>
      </c>
      <c r="B57" s="245">
        <v>904</v>
      </c>
      <c r="C57" s="227">
        <v>8</v>
      </c>
      <c r="D57" s="227">
        <v>1</v>
      </c>
      <c r="E57" s="228" t="s">
        <v>543</v>
      </c>
      <c r="F57" s="229" t="s">
        <v>379</v>
      </c>
      <c r="G57" s="230">
        <v>280</v>
      </c>
      <c r="H57" s="230">
        <v>185</v>
      </c>
    </row>
    <row r="58" spans="1:8" ht="31.5">
      <c r="A58" s="226" t="s">
        <v>392</v>
      </c>
      <c r="B58" s="245">
        <v>904</v>
      </c>
      <c r="C58" s="227">
        <v>8</v>
      </c>
      <c r="D58" s="227">
        <v>1</v>
      </c>
      <c r="E58" s="228" t="s">
        <v>543</v>
      </c>
      <c r="F58" s="229" t="s">
        <v>393</v>
      </c>
      <c r="G58" s="230">
        <v>280</v>
      </c>
      <c r="H58" s="230">
        <v>185</v>
      </c>
    </row>
    <row r="59" spans="1:8" ht="63">
      <c r="A59" s="226" t="s">
        <v>694</v>
      </c>
      <c r="B59" s="245">
        <v>904</v>
      </c>
      <c r="C59" s="227">
        <v>8</v>
      </c>
      <c r="D59" s="227">
        <v>1</v>
      </c>
      <c r="E59" s="228" t="s">
        <v>695</v>
      </c>
      <c r="F59" s="229" t="s">
        <v>379</v>
      </c>
      <c r="G59" s="230">
        <v>100</v>
      </c>
      <c r="H59" s="230">
        <v>200</v>
      </c>
    </row>
    <row r="60" spans="1:8" ht="31.5">
      <c r="A60" s="226" t="s">
        <v>392</v>
      </c>
      <c r="B60" s="245">
        <v>904</v>
      </c>
      <c r="C60" s="227">
        <v>8</v>
      </c>
      <c r="D60" s="227">
        <v>1</v>
      </c>
      <c r="E60" s="228" t="s">
        <v>695</v>
      </c>
      <c r="F60" s="229" t="s">
        <v>393</v>
      </c>
      <c r="G60" s="230">
        <v>100</v>
      </c>
      <c r="H60" s="230">
        <v>200</v>
      </c>
    </row>
    <row r="61" spans="1:8" ht="47.25">
      <c r="A61" s="226" t="s">
        <v>604</v>
      </c>
      <c r="B61" s="245">
        <v>904</v>
      </c>
      <c r="C61" s="227">
        <v>8</v>
      </c>
      <c r="D61" s="227">
        <v>1</v>
      </c>
      <c r="E61" s="228" t="s">
        <v>605</v>
      </c>
      <c r="F61" s="229" t="s">
        <v>379</v>
      </c>
      <c r="G61" s="230">
        <v>574</v>
      </c>
      <c r="H61" s="230">
        <v>646</v>
      </c>
    </row>
    <row r="62" spans="1:8" ht="31.5">
      <c r="A62" s="226" t="s">
        <v>606</v>
      </c>
      <c r="B62" s="245">
        <v>904</v>
      </c>
      <c r="C62" s="227">
        <v>8</v>
      </c>
      <c r="D62" s="227">
        <v>1</v>
      </c>
      <c r="E62" s="228" t="s">
        <v>607</v>
      </c>
      <c r="F62" s="229" t="s">
        <v>379</v>
      </c>
      <c r="G62" s="230">
        <v>574</v>
      </c>
      <c r="H62" s="230">
        <v>646</v>
      </c>
    </row>
    <row r="63" spans="1:8" ht="63">
      <c r="A63" s="226" t="s">
        <v>696</v>
      </c>
      <c r="B63" s="245">
        <v>904</v>
      </c>
      <c r="C63" s="227">
        <v>8</v>
      </c>
      <c r="D63" s="227">
        <v>1</v>
      </c>
      <c r="E63" s="228" t="s">
        <v>697</v>
      </c>
      <c r="F63" s="229" t="s">
        <v>379</v>
      </c>
      <c r="G63" s="230">
        <v>304</v>
      </c>
      <c r="H63" s="230">
        <v>365</v>
      </c>
    </row>
    <row r="64" spans="1:8" ht="31.5">
      <c r="A64" s="226" t="s">
        <v>392</v>
      </c>
      <c r="B64" s="245">
        <v>904</v>
      </c>
      <c r="C64" s="227">
        <v>8</v>
      </c>
      <c r="D64" s="227">
        <v>1</v>
      </c>
      <c r="E64" s="228" t="s">
        <v>697</v>
      </c>
      <c r="F64" s="229" t="s">
        <v>393</v>
      </c>
      <c r="G64" s="230">
        <v>304</v>
      </c>
      <c r="H64" s="230">
        <v>365</v>
      </c>
    </row>
    <row r="65" spans="1:8" ht="31.5">
      <c r="A65" s="226" t="s">
        <v>698</v>
      </c>
      <c r="B65" s="245">
        <v>904</v>
      </c>
      <c r="C65" s="227">
        <v>8</v>
      </c>
      <c r="D65" s="227">
        <v>1</v>
      </c>
      <c r="E65" s="228" t="s">
        <v>699</v>
      </c>
      <c r="F65" s="229" t="s">
        <v>379</v>
      </c>
      <c r="G65" s="230">
        <v>270</v>
      </c>
      <c r="H65" s="230">
        <v>281</v>
      </c>
    </row>
    <row r="66" spans="1:8" ht="31.5">
      <c r="A66" s="226" t="s">
        <v>392</v>
      </c>
      <c r="B66" s="245">
        <v>904</v>
      </c>
      <c r="C66" s="227">
        <v>8</v>
      </c>
      <c r="D66" s="227">
        <v>1</v>
      </c>
      <c r="E66" s="228" t="s">
        <v>699</v>
      </c>
      <c r="F66" s="229" t="s">
        <v>393</v>
      </c>
      <c r="G66" s="230">
        <v>270</v>
      </c>
      <c r="H66" s="230">
        <v>281</v>
      </c>
    </row>
    <row r="67" spans="1:8" ht="31.5">
      <c r="A67" s="226" t="s">
        <v>700</v>
      </c>
      <c r="B67" s="245">
        <v>904</v>
      </c>
      <c r="C67" s="227">
        <v>8</v>
      </c>
      <c r="D67" s="227">
        <v>4</v>
      </c>
      <c r="E67" s="228" t="s">
        <v>379</v>
      </c>
      <c r="F67" s="229" t="s">
        <v>379</v>
      </c>
      <c r="G67" s="230">
        <v>666.9</v>
      </c>
      <c r="H67" s="230">
        <v>635.79999999999995</v>
      </c>
    </row>
    <row r="68" spans="1:8" ht="31.5">
      <c r="A68" s="226" t="s">
        <v>381</v>
      </c>
      <c r="B68" s="245">
        <v>904</v>
      </c>
      <c r="C68" s="227">
        <v>8</v>
      </c>
      <c r="D68" s="227">
        <v>4</v>
      </c>
      <c r="E68" s="228" t="s">
        <v>382</v>
      </c>
      <c r="F68" s="229" t="s">
        <v>379</v>
      </c>
      <c r="G68" s="230">
        <v>666.9</v>
      </c>
      <c r="H68" s="230">
        <v>635.79999999999995</v>
      </c>
    </row>
    <row r="69" spans="1:8">
      <c r="A69" s="226" t="s">
        <v>389</v>
      </c>
      <c r="B69" s="245">
        <v>904</v>
      </c>
      <c r="C69" s="227">
        <v>8</v>
      </c>
      <c r="D69" s="227">
        <v>4</v>
      </c>
      <c r="E69" s="228" t="s">
        <v>390</v>
      </c>
      <c r="F69" s="229" t="s">
        <v>379</v>
      </c>
      <c r="G69" s="230">
        <v>666.9</v>
      </c>
      <c r="H69" s="230">
        <v>635.79999999999995</v>
      </c>
    </row>
    <row r="70" spans="1:8" ht="31.5">
      <c r="A70" s="226" t="s">
        <v>385</v>
      </c>
      <c r="B70" s="245">
        <v>904</v>
      </c>
      <c r="C70" s="227">
        <v>8</v>
      </c>
      <c r="D70" s="227">
        <v>4</v>
      </c>
      <c r="E70" s="228" t="s">
        <v>391</v>
      </c>
      <c r="F70" s="229" t="s">
        <v>379</v>
      </c>
      <c r="G70" s="230">
        <v>666.9</v>
      </c>
      <c r="H70" s="230">
        <v>635.79999999999995</v>
      </c>
    </row>
    <row r="71" spans="1:8" ht="78.75">
      <c r="A71" s="226" t="s">
        <v>387</v>
      </c>
      <c r="B71" s="245">
        <v>904</v>
      </c>
      <c r="C71" s="227">
        <v>8</v>
      </c>
      <c r="D71" s="227">
        <v>4</v>
      </c>
      <c r="E71" s="228" t="s">
        <v>391</v>
      </c>
      <c r="F71" s="229" t="s">
        <v>230</v>
      </c>
      <c r="G71" s="230">
        <v>664</v>
      </c>
      <c r="H71" s="230">
        <v>632.9</v>
      </c>
    </row>
    <row r="72" spans="1:8" ht="31.5">
      <c r="A72" s="226" t="s">
        <v>392</v>
      </c>
      <c r="B72" s="245">
        <v>904</v>
      </c>
      <c r="C72" s="227">
        <v>8</v>
      </c>
      <c r="D72" s="227">
        <v>4</v>
      </c>
      <c r="E72" s="228" t="s">
        <v>391</v>
      </c>
      <c r="F72" s="229" t="s">
        <v>393</v>
      </c>
      <c r="G72" s="230">
        <v>2.9</v>
      </c>
      <c r="H72" s="230">
        <v>2.9</v>
      </c>
    </row>
    <row r="73" spans="1:8" s="225" customFormat="1">
      <c r="A73" s="220" t="s">
        <v>789</v>
      </c>
      <c r="B73" s="244">
        <v>907</v>
      </c>
      <c r="C73" s="221">
        <v>0</v>
      </c>
      <c r="D73" s="221">
        <v>0</v>
      </c>
      <c r="E73" s="222" t="s">
        <v>379</v>
      </c>
      <c r="F73" s="223" t="s">
        <v>379</v>
      </c>
      <c r="G73" s="224">
        <v>512938</v>
      </c>
      <c r="H73" s="224">
        <v>490394.5</v>
      </c>
    </row>
    <row r="74" spans="1:8">
      <c r="A74" s="226" t="s">
        <v>528</v>
      </c>
      <c r="B74" s="245">
        <v>907</v>
      </c>
      <c r="C74" s="227">
        <v>7</v>
      </c>
      <c r="D74" s="227">
        <v>0</v>
      </c>
      <c r="E74" s="228" t="s">
        <v>379</v>
      </c>
      <c r="F74" s="229" t="s">
        <v>379</v>
      </c>
      <c r="G74" s="230">
        <v>507783.9</v>
      </c>
      <c r="H74" s="230">
        <v>485511.6</v>
      </c>
    </row>
    <row r="75" spans="1:8">
      <c r="A75" s="226" t="s">
        <v>529</v>
      </c>
      <c r="B75" s="245">
        <v>907</v>
      </c>
      <c r="C75" s="227">
        <v>7</v>
      </c>
      <c r="D75" s="227">
        <v>1</v>
      </c>
      <c r="E75" s="228" t="s">
        <v>379</v>
      </c>
      <c r="F75" s="229" t="s">
        <v>379</v>
      </c>
      <c r="G75" s="230">
        <v>136062.39999999999</v>
      </c>
      <c r="H75" s="230">
        <v>131222.70000000001</v>
      </c>
    </row>
    <row r="76" spans="1:8">
      <c r="A76" s="226" t="s">
        <v>530</v>
      </c>
      <c r="B76" s="245">
        <v>907</v>
      </c>
      <c r="C76" s="227">
        <v>7</v>
      </c>
      <c r="D76" s="227">
        <v>1</v>
      </c>
      <c r="E76" s="228" t="s">
        <v>531</v>
      </c>
      <c r="F76" s="229" t="s">
        <v>379</v>
      </c>
      <c r="G76" s="230">
        <v>134234.9</v>
      </c>
      <c r="H76" s="230">
        <v>128656.3</v>
      </c>
    </row>
    <row r="77" spans="1:8" ht="31.5">
      <c r="A77" s="226" t="s">
        <v>447</v>
      </c>
      <c r="B77" s="245">
        <v>907</v>
      </c>
      <c r="C77" s="227">
        <v>7</v>
      </c>
      <c r="D77" s="227">
        <v>1</v>
      </c>
      <c r="E77" s="228" t="s">
        <v>532</v>
      </c>
      <c r="F77" s="229" t="s">
        <v>379</v>
      </c>
      <c r="G77" s="230">
        <v>23339.4</v>
      </c>
      <c r="H77" s="230">
        <v>23399.3</v>
      </c>
    </row>
    <row r="78" spans="1:8" ht="31.5">
      <c r="A78" s="226" t="s">
        <v>392</v>
      </c>
      <c r="B78" s="245">
        <v>907</v>
      </c>
      <c r="C78" s="227">
        <v>7</v>
      </c>
      <c r="D78" s="227">
        <v>1</v>
      </c>
      <c r="E78" s="228" t="s">
        <v>532</v>
      </c>
      <c r="F78" s="229" t="s">
        <v>393</v>
      </c>
      <c r="G78" s="230">
        <v>21686.1</v>
      </c>
      <c r="H78" s="230">
        <v>21746</v>
      </c>
    </row>
    <row r="79" spans="1:8">
      <c r="A79" s="226" t="s">
        <v>398</v>
      </c>
      <c r="B79" s="245">
        <v>907</v>
      </c>
      <c r="C79" s="227">
        <v>7</v>
      </c>
      <c r="D79" s="227">
        <v>1</v>
      </c>
      <c r="E79" s="228" t="s">
        <v>532</v>
      </c>
      <c r="F79" s="229" t="s">
        <v>399</v>
      </c>
      <c r="G79" s="230">
        <v>1653.3</v>
      </c>
      <c r="H79" s="230">
        <v>1653.3</v>
      </c>
    </row>
    <row r="80" spans="1:8" ht="78.75">
      <c r="A80" s="226" t="s">
        <v>534</v>
      </c>
      <c r="B80" s="245">
        <v>907</v>
      </c>
      <c r="C80" s="227">
        <v>7</v>
      </c>
      <c r="D80" s="227">
        <v>1</v>
      </c>
      <c r="E80" s="228" t="s">
        <v>535</v>
      </c>
      <c r="F80" s="229" t="s">
        <v>379</v>
      </c>
      <c r="G80" s="230">
        <v>110895.5</v>
      </c>
      <c r="H80" s="230">
        <v>105257</v>
      </c>
    </row>
    <row r="81" spans="1:8" ht="78.75">
      <c r="A81" s="226" t="s">
        <v>387</v>
      </c>
      <c r="B81" s="245">
        <v>907</v>
      </c>
      <c r="C81" s="227">
        <v>7</v>
      </c>
      <c r="D81" s="227">
        <v>1</v>
      </c>
      <c r="E81" s="228" t="s">
        <v>535</v>
      </c>
      <c r="F81" s="229" t="s">
        <v>230</v>
      </c>
      <c r="G81" s="230">
        <v>110183.5</v>
      </c>
      <c r="H81" s="230">
        <v>104545</v>
      </c>
    </row>
    <row r="82" spans="1:8" ht="31.5">
      <c r="A82" s="226" t="s">
        <v>392</v>
      </c>
      <c r="B82" s="245">
        <v>907</v>
      </c>
      <c r="C82" s="227">
        <v>7</v>
      </c>
      <c r="D82" s="227">
        <v>1</v>
      </c>
      <c r="E82" s="228" t="s">
        <v>535</v>
      </c>
      <c r="F82" s="229" t="s">
        <v>393</v>
      </c>
      <c r="G82" s="230">
        <v>712</v>
      </c>
      <c r="H82" s="230">
        <v>712</v>
      </c>
    </row>
    <row r="83" spans="1:8" ht="31.5">
      <c r="A83" s="226" t="s">
        <v>536</v>
      </c>
      <c r="B83" s="245">
        <v>907</v>
      </c>
      <c r="C83" s="227">
        <v>7</v>
      </c>
      <c r="D83" s="227">
        <v>1</v>
      </c>
      <c r="E83" s="228" t="s">
        <v>537</v>
      </c>
      <c r="F83" s="229" t="s">
        <v>379</v>
      </c>
      <c r="G83" s="230">
        <v>1043</v>
      </c>
      <c r="H83" s="230">
        <v>1043</v>
      </c>
    </row>
    <row r="84" spans="1:8" ht="78.75">
      <c r="A84" s="226" t="s">
        <v>538</v>
      </c>
      <c r="B84" s="245">
        <v>907</v>
      </c>
      <c r="C84" s="227">
        <v>7</v>
      </c>
      <c r="D84" s="227">
        <v>1</v>
      </c>
      <c r="E84" s="228" t="s">
        <v>539</v>
      </c>
      <c r="F84" s="229" t="s">
        <v>379</v>
      </c>
      <c r="G84" s="230">
        <v>1043</v>
      </c>
      <c r="H84" s="230">
        <v>1043</v>
      </c>
    </row>
    <row r="85" spans="1:8" ht="47.25">
      <c r="A85" s="226" t="s">
        <v>540</v>
      </c>
      <c r="B85" s="245">
        <v>907</v>
      </c>
      <c r="C85" s="227">
        <v>7</v>
      </c>
      <c r="D85" s="227">
        <v>1</v>
      </c>
      <c r="E85" s="228" t="s">
        <v>541</v>
      </c>
      <c r="F85" s="229" t="s">
        <v>379</v>
      </c>
      <c r="G85" s="230">
        <v>1043</v>
      </c>
      <c r="H85" s="230">
        <v>1043</v>
      </c>
    </row>
    <row r="86" spans="1:8" ht="31.5">
      <c r="A86" s="226" t="s">
        <v>392</v>
      </c>
      <c r="B86" s="245">
        <v>907</v>
      </c>
      <c r="C86" s="227">
        <v>7</v>
      </c>
      <c r="D86" s="227">
        <v>1</v>
      </c>
      <c r="E86" s="228" t="s">
        <v>541</v>
      </c>
      <c r="F86" s="229" t="s">
        <v>393</v>
      </c>
      <c r="G86" s="230">
        <v>1043</v>
      </c>
      <c r="H86" s="230">
        <v>1043</v>
      </c>
    </row>
    <row r="87" spans="1:8" ht="63">
      <c r="A87" s="226" t="s">
        <v>402</v>
      </c>
      <c r="B87" s="245">
        <v>907</v>
      </c>
      <c r="C87" s="227">
        <v>7</v>
      </c>
      <c r="D87" s="227">
        <v>1</v>
      </c>
      <c r="E87" s="228" t="s">
        <v>403</v>
      </c>
      <c r="F87" s="229" t="s">
        <v>379</v>
      </c>
      <c r="G87" s="230">
        <v>12</v>
      </c>
      <c r="H87" s="230">
        <v>48.4</v>
      </c>
    </row>
    <row r="88" spans="1:8" ht="94.5">
      <c r="A88" s="226" t="s">
        <v>404</v>
      </c>
      <c r="B88" s="245">
        <v>907</v>
      </c>
      <c r="C88" s="227">
        <v>7</v>
      </c>
      <c r="D88" s="227">
        <v>1</v>
      </c>
      <c r="E88" s="228" t="s">
        <v>405</v>
      </c>
      <c r="F88" s="229" t="s">
        <v>379</v>
      </c>
      <c r="G88" s="230">
        <v>12</v>
      </c>
      <c r="H88" s="230">
        <v>48.4</v>
      </c>
    </row>
    <row r="89" spans="1:8" ht="63">
      <c r="A89" s="226" t="s">
        <v>542</v>
      </c>
      <c r="B89" s="245">
        <v>907</v>
      </c>
      <c r="C89" s="227">
        <v>7</v>
      </c>
      <c r="D89" s="227">
        <v>1</v>
      </c>
      <c r="E89" s="228" t="s">
        <v>543</v>
      </c>
      <c r="F89" s="229" t="s">
        <v>379</v>
      </c>
      <c r="G89" s="230">
        <v>12</v>
      </c>
      <c r="H89" s="230">
        <v>48.4</v>
      </c>
    </row>
    <row r="90" spans="1:8" ht="31.5">
      <c r="A90" s="226" t="s">
        <v>392</v>
      </c>
      <c r="B90" s="245">
        <v>907</v>
      </c>
      <c r="C90" s="227">
        <v>7</v>
      </c>
      <c r="D90" s="227">
        <v>1</v>
      </c>
      <c r="E90" s="228" t="s">
        <v>543</v>
      </c>
      <c r="F90" s="229" t="s">
        <v>393</v>
      </c>
      <c r="G90" s="230">
        <v>12</v>
      </c>
      <c r="H90" s="230">
        <v>48.4</v>
      </c>
    </row>
    <row r="91" spans="1:8" ht="31.5">
      <c r="A91" s="226" t="s">
        <v>544</v>
      </c>
      <c r="B91" s="245">
        <v>907</v>
      </c>
      <c r="C91" s="227">
        <v>7</v>
      </c>
      <c r="D91" s="227">
        <v>1</v>
      </c>
      <c r="E91" s="228" t="s">
        <v>545</v>
      </c>
      <c r="F91" s="229" t="s">
        <v>379</v>
      </c>
      <c r="G91" s="230">
        <v>752.5</v>
      </c>
      <c r="H91" s="230">
        <v>1455</v>
      </c>
    </row>
    <row r="92" spans="1:8" ht="31.5">
      <c r="A92" s="226" t="s">
        <v>546</v>
      </c>
      <c r="B92" s="245">
        <v>907</v>
      </c>
      <c r="C92" s="227">
        <v>7</v>
      </c>
      <c r="D92" s="227">
        <v>1</v>
      </c>
      <c r="E92" s="228" t="s">
        <v>547</v>
      </c>
      <c r="F92" s="229" t="s">
        <v>379</v>
      </c>
      <c r="G92" s="230">
        <v>752.5</v>
      </c>
      <c r="H92" s="230">
        <v>1455</v>
      </c>
    </row>
    <row r="93" spans="1:8" ht="78.75">
      <c r="A93" s="226" t="s">
        <v>550</v>
      </c>
      <c r="B93" s="245">
        <v>907</v>
      </c>
      <c r="C93" s="227">
        <v>7</v>
      </c>
      <c r="D93" s="227">
        <v>1</v>
      </c>
      <c r="E93" s="228" t="s">
        <v>551</v>
      </c>
      <c r="F93" s="229" t="s">
        <v>379</v>
      </c>
      <c r="G93" s="230">
        <v>752.5</v>
      </c>
      <c r="H93" s="230">
        <v>1455</v>
      </c>
    </row>
    <row r="94" spans="1:8" ht="31.5">
      <c r="A94" s="226" t="s">
        <v>392</v>
      </c>
      <c r="B94" s="245">
        <v>907</v>
      </c>
      <c r="C94" s="227">
        <v>7</v>
      </c>
      <c r="D94" s="227">
        <v>1</v>
      </c>
      <c r="E94" s="228" t="s">
        <v>551</v>
      </c>
      <c r="F94" s="229" t="s">
        <v>393</v>
      </c>
      <c r="G94" s="230">
        <v>752.5</v>
      </c>
      <c r="H94" s="230">
        <v>1455</v>
      </c>
    </row>
    <row r="95" spans="1:8" ht="47.25">
      <c r="A95" s="226" t="s">
        <v>552</v>
      </c>
      <c r="B95" s="245">
        <v>907</v>
      </c>
      <c r="C95" s="227">
        <v>7</v>
      </c>
      <c r="D95" s="227">
        <v>1</v>
      </c>
      <c r="E95" s="228" t="s">
        <v>553</v>
      </c>
      <c r="F95" s="229" t="s">
        <v>379</v>
      </c>
      <c r="G95" s="230">
        <v>20</v>
      </c>
      <c r="H95" s="230">
        <v>20</v>
      </c>
    </row>
    <row r="96" spans="1:8" ht="63">
      <c r="A96" s="226" t="s">
        <v>554</v>
      </c>
      <c r="B96" s="245">
        <v>907</v>
      </c>
      <c r="C96" s="227">
        <v>7</v>
      </c>
      <c r="D96" s="227">
        <v>1</v>
      </c>
      <c r="E96" s="228" t="s">
        <v>555</v>
      </c>
      <c r="F96" s="229" t="s">
        <v>379</v>
      </c>
      <c r="G96" s="230">
        <v>20</v>
      </c>
      <c r="H96" s="230">
        <v>20</v>
      </c>
    </row>
    <row r="97" spans="1:8" ht="62.45" customHeight="1">
      <c r="A97" s="226" t="s">
        <v>556</v>
      </c>
      <c r="B97" s="245">
        <v>907</v>
      </c>
      <c r="C97" s="227">
        <v>7</v>
      </c>
      <c r="D97" s="227">
        <v>1</v>
      </c>
      <c r="E97" s="228" t="s">
        <v>557</v>
      </c>
      <c r="F97" s="229" t="s">
        <v>379</v>
      </c>
      <c r="G97" s="230">
        <v>20</v>
      </c>
      <c r="H97" s="230">
        <v>20</v>
      </c>
    </row>
    <row r="98" spans="1:8" ht="31.5">
      <c r="A98" s="226" t="s">
        <v>392</v>
      </c>
      <c r="B98" s="245">
        <v>907</v>
      </c>
      <c r="C98" s="227">
        <v>7</v>
      </c>
      <c r="D98" s="227">
        <v>1</v>
      </c>
      <c r="E98" s="228" t="s">
        <v>557</v>
      </c>
      <c r="F98" s="229" t="s">
        <v>393</v>
      </c>
      <c r="G98" s="230">
        <v>20</v>
      </c>
      <c r="H98" s="230">
        <v>20</v>
      </c>
    </row>
    <row r="99" spans="1:8">
      <c r="A99" s="226" t="s">
        <v>558</v>
      </c>
      <c r="B99" s="245">
        <v>907</v>
      </c>
      <c r="C99" s="227">
        <v>7</v>
      </c>
      <c r="D99" s="227">
        <v>2</v>
      </c>
      <c r="E99" s="228" t="s">
        <v>379</v>
      </c>
      <c r="F99" s="229" t="s">
        <v>379</v>
      </c>
      <c r="G99" s="230">
        <v>349981.7</v>
      </c>
      <c r="H99" s="230">
        <v>333642.5</v>
      </c>
    </row>
    <row r="100" spans="1:8" ht="31.5">
      <c r="A100" s="226" t="s">
        <v>559</v>
      </c>
      <c r="B100" s="245">
        <v>907</v>
      </c>
      <c r="C100" s="227">
        <v>7</v>
      </c>
      <c r="D100" s="227">
        <v>2</v>
      </c>
      <c r="E100" s="228" t="s">
        <v>560</v>
      </c>
      <c r="F100" s="229" t="s">
        <v>379</v>
      </c>
      <c r="G100" s="230">
        <v>336896.7</v>
      </c>
      <c r="H100" s="230">
        <v>321048.2</v>
      </c>
    </row>
    <row r="101" spans="1:8" ht="31.5">
      <c r="A101" s="226" t="s">
        <v>447</v>
      </c>
      <c r="B101" s="245">
        <v>907</v>
      </c>
      <c r="C101" s="227">
        <v>7</v>
      </c>
      <c r="D101" s="227">
        <v>2</v>
      </c>
      <c r="E101" s="228" t="s">
        <v>561</v>
      </c>
      <c r="F101" s="229" t="s">
        <v>379</v>
      </c>
      <c r="G101" s="230">
        <v>15348.1</v>
      </c>
      <c r="H101" s="230">
        <v>15428.6</v>
      </c>
    </row>
    <row r="102" spans="1:8" ht="31.5">
      <c r="A102" s="226" t="s">
        <v>392</v>
      </c>
      <c r="B102" s="245">
        <v>907</v>
      </c>
      <c r="C102" s="227">
        <v>7</v>
      </c>
      <c r="D102" s="227">
        <v>2</v>
      </c>
      <c r="E102" s="228" t="s">
        <v>561</v>
      </c>
      <c r="F102" s="229" t="s">
        <v>393</v>
      </c>
      <c r="G102" s="230">
        <v>13515.2</v>
      </c>
      <c r="H102" s="230">
        <v>13595.7</v>
      </c>
    </row>
    <row r="103" spans="1:8" ht="31.5">
      <c r="A103" s="226" t="s">
        <v>562</v>
      </c>
      <c r="B103" s="245">
        <v>907</v>
      </c>
      <c r="C103" s="227">
        <v>7</v>
      </c>
      <c r="D103" s="227">
        <v>2</v>
      </c>
      <c r="E103" s="228" t="s">
        <v>561</v>
      </c>
      <c r="F103" s="229" t="s">
        <v>563</v>
      </c>
      <c r="G103" s="230">
        <v>9</v>
      </c>
      <c r="H103" s="230">
        <v>9</v>
      </c>
    </row>
    <row r="104" spans="1:8">
      <c r="A104" s="226" t="s">
        <v>398</v>
      </c>
      <c r="B104" s="245">
        <v>907</v>
      </c>
      <c r="C104" s="227">
        <v>7</v>
      </c>
      <c r="D104" s="227">
        <v>2</v>
      </c>
      <c r="E104" s="228" t="s">
        <v>561</v>
      </c>
      <c r="F104" s="229" t="s">
        <v>399</v>
      </c>
      <c r="G104" s="230">
        <v>1823.9</v>
      </c>
      <c r="H104" s="230">
        <v>1823.9</v>
      </c>
    </row>
    <row r="105" spans="1:8" ht="110.25">
      <c r="A105" s="226" t="s">
        <v>565</v>
      </c>
      <c r="B105" s="245">
        <v>907</v>
      </c>
      <c r="C105" s="227">
        <v>7</v>
      </c>
      <c r="D105" s="227">
        <v>2</v>
      </c>
      <c r="E105" s="228" t="s">
        <v>566</v>
      </c>
      <c r="F105" s="229" t="s">
        <v>379</v>
      </c>
      <c r="G105" s="230">
        <v>321548.59999999998</v>
      </c>
      <c r="H105" s="230">
        <v>305619.59999999998</v>
      </c>
    </row>
    <row r="106" spans="1:8" ht="78.75">
      <c r="A106" s="226" t="s">
        <v>387</v>
      </c>
      <c r="B106" s="245">
        <v>907</v>
      </c>
      <c r="C106" s="227">
        <v>7</v>
      </c>
      <c r="D106" s="227">
        <v>2</v>
      </c>
      <c r="E106" s="228" t="s">
        <v>566</v>
      </c>
      <c r="F106" s="229" t="s">
        <v>230</v>
      </c>
      <c r="G106" s="230">
        <v>315637.09999999998</v>
      </c>
      <c r="H106" s="230">
        <v>299708.09999999998</v>
      </c>
    </row>
    <row r="107" spans="1:8" ht="31.5">
      <c r="A107" s="226" t="s">
        <v>392</v>
      </c>
      <c r="B107" s="245">
        <v>907</v>
      </c>
      <c r="C107" s="227">
        <v>7</v>
      </c>
      <c r="D107" s="227">
        <v>2</v>
      </c>
      <c r="E107" s="228" t="s">
        <v>566</v>
      </c>
      <c r="F107" s="229" t="s">
        <v>393</v>
      </c>
      <c r="G107" s="230">
        <v>5911.5</v>
      </c>
      <c r="H107" s="230">
        <v>5911.5</v>
      </c>
    </row>
    <row r="108" spans="1:8" ht="47.25">
      <c r="A108" s="226" t="s">
        <v>567</v>
      </c>
      <c r="B108" s="245">
        <v>907</v>
      </c>
      <c r="C108" s="227">
        <v>7</v>
      </c>
      <c r="D108" s="227">
        <v>2</v>
      </c>
      <c r="E108" s="228" t="s">
        <v>568</v>
      </c>
      <c r="F108" s="229" t="s">
        <v>379</v>
      </c>
      <c r="G108" s="230">
        <v>100</v>
      </c>
      <c r="H108" s="230">
        <v>100</v>
      </c>
    </row>
    <row r="109" spans="1:8" ht="63">
      <c r="A109" s="226" t="s">
        <v>569</v>
      </c>
      <c r="B109" s="245">
        <v>907</v>
      </c>
      <c r="C109" s="227">
        <v>7</v>
      </c>
      <c r="D109" s="227">
        <v>2</v>
      </c>
      <c r="E109" s="228" t="s">
        <v>570</v>
      </c>
      <c r="F109" s="229" t="s">
        <v>379</v>
      </c>
      <c r="G109" s="230">
        <v>100</v>
      </c>
      <c r="H109" s="230">
        <v>100</v>
      </c>
    </row>
    <row r="110" spans="1:8" ht="63">
      <c r="A110" s="226" t="s">
        <v>571</v>
      </c>
      <c r="B110" s="245">
        <v>907</v>
      </c>
      <c r="C110" s="227">
        <v>7</v>
      </c>
      <c r="D110" s="227">
        <v>2</v>
      </c>
      <c r="E110" s="228" t="s">
        <v>572</v>
      </c>
      <c r="F110" s="229" t="s">
        <v>379</v>
      </c>
      <c r="G110" s="230">
        <v>100</v>
      </c>
      <c r="H110" s="230">
        <v>100</v>
      </c>
    </row>
    <row r="111" spans="1:8" ht="31.5">
      <c r="A111" s="226" t="s">
        <v>392</v>
      </c>
      <c r="B111" s="245">
        <v>907</v>
      </c>
      <c r="C111" s="227">
        <v>7</v>
      </c>
      <c r="D111" s="227">
        <v>2</v>
      </c>
      <c r="E111" s="228" t="s">
        <v>572</v>
      </c>
      <c r="F111" s="229" t="s">
        <v>393</v>
      </c>
      <c r="G111" s="230">
        <v>100</v>
      </c>
      <c r="H111" s="230">
        <v>100</v>
      </c>
    </row>
    <row r="112" spans="1:8" ht="31.5">
      <c r="A112" s="226" t="s">
        <v>573</v>
      </c>
      <c r="B112" s="245">
        <v>907</v>
      </c>
      <c r="C112" s="227">
        <v>7</v>
      </c>
      <c r="D112" s="227">
        <v>2</v>
      </c>
      <c r="E112" s="228" t="s">
        <v>574</v>
      </c>
      <c r="F112" s="229" t="s">
        <v>379</v>
      </c>
      <c r="G112" s="230">
        <v>7500</v>
      </c>
      <c r="H112" s="230">
        <v>7801</v>
      </c>
    </row>
    <row r="113" spans="1:8" ht="63">
      <c r="A113" s="226" t="s">
        <v>575</v>
      </c>
      <c r="B113" s="245">
        <v>907</v>
      </c>
      <c r="C113" s="227">
        <v>7</v>
      </c>
      <c r="D113" s="227">
        <v>2</v>
      </c>
      <c r="E113" s="228" t="s">
        <v>576</v>
      </c>
      <c r="F113" s="229" t="s">
        <v>379</v>
      </c>
      <c r="G113" s="230">
        <v>7500</v>
      </c>
      <c r="H113" s="230">
        <v>7801</v>
      </c>
    </row>
    <row r="114" spans="1:8" ht="110.25">
      <c r="A114" s="226" t="s">
        <v>577</v>
      </c>
      <c r="B114" s="245">
        <v>907</v>
      </c>
      <c r="C114" s="227">
        <v>7</v>
      </c>
      <c r="D114" s="227">
        <v>2</v>
      </c>
      <c r="E114" s="228" t="s">
        <v>578</v>
      </c>
      <c r="F114" s="229" t="s">
        <v>379</v>
      </c>
      <c r="G114" s="230">
        <v>0</v>
      </c>
      <c r="H114" s="230">
        <v>471</v>
      </c>
    </row>
    <row r="115" spans="1:8" ht="31.5">
      <c r="A115" s="226" t="s">
        <v>392</v>
      </c>
      <c r="B115" s="245">
        <v>907</v>
      </c>
      <c r="C115" s="227">
        <v>7</v>
      </c>
      <c r="D115" s="227">
        <v>2</v>
      </c>
      <c r="E115" s="228" t="s">
        <v>578</v>
      </c>
      <c r="F115" s="229" t="s">
        <v>393</v>
      </c>
      <c r="G115" s="230">
        <v>0</v>
      </c>
      <c r="H115" s="230">
        <v>471</v>
      </c>
    </row>
    <row r="116" spans="1:8" ht="63">
      <c r="A116" s="226" t="s">
        <v>579</v>
      </c>
      <c r="B116" s="245">
        <v>907</v>
      </c>
      <c r="C116" s="227">
        <v>7</v>
      </c>
      <c r="D116" s="227">
        <v>2</v>
      </c>
      <c r="E116" s="228" t="s">
        <v>580</v>
      </c>
      <c r="F116" s="229" t="s">
        <v>379</v>
      </c>
      <c r="G116" s="230">
        <v>7155</v>
      </c>
      <c r="H116" s="230">
        <v>6986</v>
      </c>
    </row>
    <row r="117" spans="1:8" ht="31.5">
      <c r="A117" s="226" t="s">
        <v>392</v>
      </c>
      <c r="B117" s="245">
        <v>907</v>
      </c>
      <c r="C117" s="227">
        <v>7</v>
      </c>
      <c r="D117" s="227">
        <v>2</v>
      </c>
      <c r="E117" s="228" t="s">
        <v>580</v>
      </c>
      <c r="F117" s="229" t="s">
        <v>393</v>
      </c>
      <c r="G117" s="230">
        <v>7155</v>
      </c>
      <c r="H117" s="230">
        <v>6986</v>
      </c>
    </row>
    <row r="118" spans="1:8" ht="63">
      <c r="A118" s="226" t="s">
        <v>581</v>
      </c>
      <c r="B118" s="245">
        <v>907</v>
      </c>
      <c r="C118" s="227">
        <v>7</v>
      </c>
      <c r="D118" s="227">
        <v>2</v>
      </c>
      <c r="E118" s="228" t="s">
        <v>582</v>
      </c>
      <c r="F118" s="229" t="s">
        <v>379</v>
      </c>
      <c r="G118" s="230">
        <v>345</v>
      </c>
      <c r="H118" s="230">
        <v>344</v>
      </c>
    </row>
    <row r="119" spans="1:8" ht="31.5">
      <c r="A119" s="226" t="s">
        <v>392</v>
      </c>
      <c r="B119" s="245">
        <v>907</v>
      </c>
      <c r="C119" s="227">
        <v>7</v>
      </c>
      <c r="D119" s="227">
        <v>2</v>
      </c>
      <c r="E119" s="228" t="s">
        <v>582</v>
      </c>
      <c r="F119" s="229" t="s">
        <v>393</v>
      </c>
      <c r="G119" s="230">
        <v>345</v>
      </c>
      <c r="H119" s="230">
        <v>344</v>
      </c>
    </row>
    <row r="120" spans="1:8" ht="31.5">
      <c r="A120" s="226" t="s">
        <v>536</v>
      </c>
      <c r="B120" s="245">
        <v>907</v>
      </c>
      <c r="C120" s="227">
        <v>7</v>
      </c>
      <c r="D120" s="227">
        <v>2</v>
      </c>
      <c r="E120" s="228" t="s">
        <v>537</v>
      </c>
      <c r="F120" s="229" t="s">
        <v>379</v>
      </c>
      <c r="G120" s="230">
        <v>1077</v>
      </c>
      <c r="H120" s="230">
        <v>1077</v>
      </c>
    </row>
    <row r="121" spans="1:8" ht="78.75">
      <c r="A121" s="226" t="s">
        <v>538</v>
      </c>
      <c r="B121" s="245">
        <v>907</v>
      </c>
      <c r="C121" s="227">
        <v>7</v>
      </c>
      <c r="D121" s="227">
        <v>2</v>
      </c>
      <c r="E121" s="228" t="s">
        <v>539</v>
      </c>
      <c r="F121" s="229" t="s">
        <v>379</v>
      </c>
      <c r="G121" s="230">
        <v>1077</v>
      </c>
      <c r="H121" s="230">
        <v>1077</v>
      </c>
    </row>
    <row r="122" spans="1:8" ht="47.25">
      <c r="A122" s="226" t="s">
        <v>540</v>
      </c>
      <c r="B122" s="245">
        <v>907</v>
      </c>
      <c r="C122" s="227">
        <v>7</v>
      </c>
      <c r="D122" s="227">
        <v>2</v>
      </c>
      <c r="E122" s="228" t="s">
        <v>541</v>
      </c>
      <c r="F122" s="229" t="s">
        <v>379</v>
      </c>
      <c r="G122" s="230">
        <v>1077</v>
      </c>
      <c r="H122" s="230">
        <v>1077</v>
      </c>
    </row>
    <row r="123" spans="1:8" ht="31.5">
      <c r="A123" s="226" t="s">
        <v>392</v>
      </c>
      <c r="B123" s="245">
        <v>907</v>
      </c>
      <c r="C123" s="227">
        <v>7</v>
      </c>
      <c r="D123" s="227">
        <v>2</v>
      </c>
      <c r="E123" s="228" t="s">
        <v>541</v>
      </c>
      <c r="F123" s="229" t="s">
        <v>393</v>
      </c>
      <c r="G123" s="230">
        <v>1077</v>
      </c>
      <c r="H123" s="230">
        <v>1077</v>
      </c>
    </row>
    <row r="124" spans="1:8" ht="63">
      <c r="A124" s="226" t="s">
        <v>402</v>
      </c>
      <c r="B124" s="245">
        <v>907</v>
      </c>
      <c r="C124" s="227">
        <v>7</v>
      </c>
      <c r="D124" s="227">
        <v>2</v>
      </c>
      <c r="E124" s="228" t="s">
        <v>403</v>
      </c>
      <c r="F124" s="229" t="s">
        <v>379</v>
      </c>
      <c r="G124" s="230">
        <v>27</v>
      </c>
      <c r="H124" s="230">
        <v>87.8</v>
      </c>
    </row>
    <row r="125" spans="1:8" ht="94.5">
      <c r="A125" s="226" t="s">
        <v>404</v>
      </c>
      <c r="B125" s="245">
        <v>907</v>
      </c>
      <c r="C125" s="227">
        <v>7</v>
      </c>
      <c r="D125" s="227">
        <v>2</v>
      </c>
      <c r="E125" s="228" t="s">
        <v>405</v>
      </c>
      <c r="F125" s="229" t="s">
        <v>379</v>
      </c>
      <c r="G125" s="230">
        <v>27</v>
      </c>
      <c r="H125" s="230">
        <v>87.8</v>
      </c>
    </row>
    <row r="126" spans="1:8" ht="63">
      <c r="A126" s="226" t="s">
        <v>542</v>
      </c>
      <c r="B126" s="245">
        <v>907</v>
      </c>
      <c r="C126" s="227">
        <v>7</v>
      </c>
      <c r="D126" s="227">
        <v>2</v>
      </c>
      <c r="E126" s="228" t="s">
        <v>543</v>
      </c>
      <c r="F126" s="229" t="s">
        <v>379</v>
      </c>
      <c r="G126" s="230">
        <v>27</v>
      </c>
      <c r="H126" s="230">
        <v>87.8</v>
      </c>
    </row>
    <row r="127" spans="1:8" ht="31.5">
      <c r="A127" s="226" t="s">
        <v>392</v>
      </c>
      <c r="B127" s="245">
        <v>907</v>
      </c>
      <c r="C127" s="227">
        <v>7</v>
      </c>
      <c r="D127" s="227">
        <v>2</v>
      </c>
      <c r="E127" s="228" t="s">
        <v>543</v>
      </c>
      <c r="F127" s="229" t="s">
        <v>393</v>
      </c>
      <c r="G127" s="230">
        <v>27</v>
      </c>
      <c r="H127" s="230">
        <v>87.8</v>
      </c>
    </row>
    <row r="128" spans="1:8" ht="31.5">
      <c r="A128" s="226" t="s">
        <v>583</v>
      </c>
      <c r="B128" s="245">
        <v>907</v>
      </c>
      <c r="C128" s="227">
        <v>7</v>
      </c>
      <c r="D128" s="227">
        <v>2</v>
      </c>
      <c r="E128" s="228" t="s">
        <v>584</v>
      </c>
      <c r="F128" s="229" t="s">
        <v>379</v>
      </c>
      <c r="G128" s="230">
        <v>1703.5</v>
      </c>
      <c r="H128" s="230">
        <v>1553.5</v>
      </c>
    </row>
    <row r="129" spans="1:8" ht="63">
      <c r="A129" s="226" t="s">
        <v>585</v>
      </c>
      <c r="B129" s="245">
        <v>907</v>
      </c>
      <c r="C129" s="227">
        <v>7</v>
      </c>
      <c r="D129" s="227">
        <v>2</v>
      </c>
      <c r="E129" s="228" t="s">
        <v>586</v>
      </c>
      <c r="F129" s="229" t="s">
        <v>379</v>
      </c>
      <c r="G129" s="230">
        <v>1703.5</v>
      </c>
      <c r="H129" s="230">
        <v>1553.5</v>
      </c>
    </row>
    <row r="130" spans="1:8" ht="110.25">
      <c r="A130" s="226" t="s">
        <v>587</v>
      </c>
      <c r="B130" s="245">
        <v>907</v>
      </c>
      <c r="C130" s="227">
        <v>7</v>
      </c>
      <c r="D130" s="227">
        <v>2</v>
      </c>
      <c r="E130" s="228" t="s">
        <v>588</v>
      </c>
      <c r="F130" s="229" t="s">
        <v>379</v>
      </c>
      <c r="G130" s="230">
        <v>1116.5</v>
      </c>
      <c r="H130" s="230">
        <v>966.5</v>
      </c>
    </row>
    <row r="131" spans="1:8" ht="31.5">
      <c r="A131" s="226" t="s">
        <v>392</v>
      </c>
      <c r="B131" s="245">
        <v>907</v>
      </c>
      <c r="C131" s="227">
        <v>7</v>
      </c>
      <c r="D131" s="227">
        <v>2</v>
      </c>
      <c r="E131" s="228" t="s">
        <v>588</v>
      </c>
      <c r="F131" s="229" t="s">
        <v>393</v>
      </c>
      <c r="G131" s="230">
        <v>1116.5</v>
      </c>
      <c r="H131" s="230">
        <v>966.5</v>
      </c>
    </row>
    <row r="132" spans="1:8" ht="47.25">
      <c r="A132" s="226" t="s">
        <v>589</v>
      </c>
      <c r="B132" s="245">
        <v>907</v>
      </c>
      <c r="C132" s="227">
        <v>7</v>
      </c>
      <c r="D132" s="227">
        <v>2</v>
      </c>
      <c r="E132" s="228" t="s">
        <v>590</v>
      </c>
      <c r="F132" s="229" t="s">
        <v>379</v>
      </c>
      <c r="G132" s="230">
        <v>587</v>
      </c>
      <c r="H132" s="230">
        <v>587</v>
      </c>
    </row>
    <row r="133" spans="1:8" ht="31.5">
      <c r="A133" s="226" t="s">
        <v>392</v>
      </c>
      <c r="B133" s="245">
        <v>907</v>
      </c>
      <c r="C133" s="227">
        <v>7</v>
      </c>
      <c r="D133" s="227">
        <v>2</v>
      </c>
      <c r="E133" s="228" t="s">
        <v>590</v>
      </c>
      <c r="F133" s="229" t="s">
        <v>393</v>
      </c>
      <c r="G133" s="230">
        <v>587</v>
      </c>
      <c r="H133" s="230">
        <v>587</v>
      </c>
    </row>
    <row r="134" spans="1:8" ht="31.5">
      <c r="A134" s="226" t="s">
        <v>544</v>
      </c>
      <c r="B134" s="245">
        <v>907</v>
      </c>
      <c r="C134" s="227">
        <v>7</v>
      </c>
      <c r="D134" s="227">
        <v>2</v>
      </c>
      <c r="E134" s="228" t="s">
        <v>545</v>
      </c>
      <c r="F134" s="229" t="s">
        <v>379</v>
      </c>
      <c r="G134" s="230">
        <v>2647.5</v>
      </c>
      <c r="H134" s="230">
        <v>1945</v>
      </c>
    </row>
    <row r="135" spans="1:8" ht="31.5">
      <c r="A135" s="226" t="s">
        <v>546</v>
      </c>
      <c r="B135" s="245">
        <v>907</v>
      </c>
      <c r="C135" s="227">
        <v>7</v>
      </c>
      <c r="D135" s="227">
        <v>2</v>
      </c>
      <c r="E135" s="228" t="s">
        <v>547</v>
      </c>
      <c r="F135" s="229" t="s">
        <v>379</v>
      </c>
      <c r="G135" s="230">
        <v>2647.5</v>
      </c>
      <c r="H135" s="230">
        <v>1945</v>
      </c>
    </row>
    <row r="136" spans="1:8" ht="63">
      <c r="A136" s="226" t="s">
        <v>548</v>
      </c>
      <c r="B136" s="245">
        <v>907</v>
      </c>
      <c r="C136" s="227">
        <v>7</v>
      </c>
      <c r="D136" s="227">
        <v>2</v>
      </c>
      <c r="E136" s="228" t="s">
        <v>549</v>
      </c>
      <c r="F136" s="229" t="s">
        <v>379</v>
      </c>
      <c r="G136" s="230">
        <v>770</v>
      </c>
      <c r="H136" s="230">
        <v>490</v>
      </c>
    </row>
    <row r="137" spans="1:8" ht="31.5">
      <c r="A137" s="226" t="s">
        <v>392</v>
      </c>
      <c r="B137" s="245">
        <v>907</v>
      </c>
      <c r="C137" s="227">
        <v>7</v>
      </c>
      <c r="D137" s="227">
        <v>2</v>
      </c>
      <c r="E137" s="228" t="s">
        <v>549</v>
      </c>
      <c r="F137" s="229" t="s">
        <v>393</v>
      </c>
      <c r="G137" s="230">
        <v>770</v>
      </c>
      <c r="H137" s="230">
        <v>490</v>
      </c>
    </row>
    <row r="138" spans="1:8" ht="78.75">
      <c r="A138" s="226" t="s">
        <v>550</v>
      </c>
      <c r="B138" s="245">
        <v>907</v>
      </c>
      <c r="C138" s="227">
        <v>7</v>
      </c>
      <c r="D138" s="227">
        <v>2</v>
      </c>
      <c r="E138" s="228" t="s">
        <v>551</v>
      </c>
      <c r="F138" s="229" t="s">
        <v>379</v>
      </c>
      <c r="G138" s="230">
        <v>752.5</v>
      </c>
      <c r="H138" s="230">
        <v>1455</v>
      </c>
    </row>
    <row r="139" spans="1:8" ht="31.5">
      <c r="A139" s="226" t="s">
        <v>392</v>
      </c>
      <c r="B139" s="245">
        <v>907</v>
      </c>
      <c r="C139" s="227">
        <v>7</v>
      </c>
      <c r="D139" s="227">
        <v>2</v>
      </c>
      <c r="E139" s="228" t="s">
        <v>551</v>
      </c>
      <c r="F139" s="229" t="s">
        <v>393</v>
      </c>
      <c r="G139" s="230">
        <v>752.5</v>
      </c>
      <c r="H139" s="230">
        <v>1455</v>
      </c>
    </row>
    <row r="140" spans="1:8" ht="31.5">
      <c r="A140" s="226" t="s">
        <v>780</v>
      </c>
      <c r="B140" s="245">
        <v>907</v>
      </c>
      <c r="C140" s="227">
        <v>7</v>
      </c>
      <c r="D140" s="227">
        <v>2</v>
      </c>
      <c r="E140" s="228" t="s">
        <v>781</v>
      </c>
      <c r="F140" s="229" t="s">
        <v>379</v>
      </c>
      <c r="G140" s="230">
        <v>1125</v>
      </c>
      <c r="H140" s="230">
        <v>0</v>
      </c>
    </row>
    <row r="141" spans="1:8" ht="31.5">
      <c r="A141" s="226" t="s">
        <v>526</v>
      </c>
      <c r="B141" s="245">
        <v>907</v>
      </c>
      <c r="C141" s="227">
        <v>7</v>
      </c>
      <c r="D141" s="227">
        <v>2</v>
      </c>
      <c r="E141" s="228" t="s">
        <v>781</v>
      </c>
      <c r="F141" s="229" t="s">
        <v>527</v>
      </c>
      <c r="G141" s="230">
        <v>1125</v>
      </c>
      <c r="H141" s="230">
        <v>0</v>
      </c>
    </row>
    <row r="142" spans="1:8" ht="47.25">
      <c r="A142" s="226" t="s">
        <v>552</v>
      </c>
      <c r="B142" s="245">
        <v>907</v>
      </c>
      <c r="C142" s="227">
        <v>7</v>
      </c>
      <c r="D142" s="227">
        <v>2</v>
      </c>
      <c r="E142" s="228" t="s">
        <v>553</v>
      </c>
      <c r="F142" s="229" t="s">
        <v>379</v>
      </c>
      <c r="G142" s="230">
        <v>15</v>
      </c>
      <c r="H142" s="230">
        <v>15</v>
      </c>
    </row>
    <row r="143" spans="1:8" ht="63">
      <c r="A143" s="226" t="s">
        <v>554</v>
      </c>
      <c r="B143" s="245">
        <v>907</v>
      </c>
      <c r="C143" s="227">
        <v>7</v>
      </c>
      <c r="D143" s="227">
        <v>2</v>
      </c>
      <c r="E143" s="228" t="s">
        <v>555</v>
      </c>
      <c r="F143" s="229" t="s">
        <v>379</v>
      </c>
      <c r="G143" s="230">
        <v>15</v>
      </c>
      <c r="H143" s="230">
        <v>15</v>
      </c>
    </row>
    <row r="144" spans="1:8" ht="110.25">
      <c r="A144" s="226" t="s">
        <v>591</v>
      </c>
      <c r="B144" s="245">
        <v>907</v>
      </c>
      <c r="C144" s="227">
        <v>7</v>
      </c>
      <c r="D144" s="227">
        <v>2</v>
      </c>
      <c r="E144" s="228" t="s">
        <v>592</v>
      </c>
      <c r="F144" s="229" t="s">
        <v>379</v>
      </c>
      <c r="G144" s="230">
        <v>15</v>
      </c>
      <c r="H144" s="230">
        <v>15</v>
      </c>
    </row>
    <row r="145" spans="1:8" ht="31.5">
      <c r="A145" s="226" t="s">
        <v>392</v>
      </c>
      <c r="B145" s="245">
        <v>907</v>
      </c>
      <c r="C145" s="227">
        <v>7</v>
      </c>
      <c r="D145" s="227">
        <v>2</v>
      </c>
      <c r="E145" s="228" t="s">
        <v>592</v>
      </c>
      <c r="F145" s="229" t="s">
        <v>393</v>
      </c>
      <c r="G145" s="230">
        <v>15</v>
      </c>
      <c r="H145" s="230">
        <v>15</v>
      </c>
    </row>
    <row r="146" spans="1:8" ht="47.25">
      <c r="A146" s="226" t="s">
        <v>593</v>
      </c>
      <c r="B146" s="245">
        <v>907</v>
      </c>
      <c r="C146" s="227">
        <v>7</v>
      </c>
      <c r="D146" s="227">
        <v>2</v>
      </c>
      <c r="E146" s="228" t="s">
        <v>594</v>
      </c>
      <c r="F146" s="229" t="s">
        <v>379</v>
      </c>
      <c r="G146" s="230">
        <v>15</v>
      </c>
      <c r="H146" s="230">
        <v>15</v>
      </c>
    </row>
    <row r="147" spans="1:8" ht="47.25">
      <c r="A147" s="226" t="s">
        <v>595</v>
      </c>
      <c r="B147" s="245">
        <v>907</v>
      </c>
      <c r="C147" s="227">
        <v>7</v>
      </c>
      <c r="D147" s="227">
        <v>2</v>
      </c>
      <c r="E147" s="228" t="s">
        <v>596</v>
      </c>
      <c r="F147" s="229" t="s">
        <v>379</v>
      </c>
      <c r="G147" s="230">
        <v>15</v>
      </c>
      <c r="H147" s="230">
        <v>15</v>
      </c>
    </row>
    <row r="148" spans="1:8" ht="47.25">
      <c r="A148" s="226" t="s">
        <v>597</v>
      </c>
      <c r="B148" s="245">
        <v>907</v>
      </c>
      <c r="C148" s="227">
        <v>7</v>
      </c>
      <c r="D148" s="227">
        <v>2</v>
      </c>
      <c r="E148" s="228" t="s">
        <v>598</v>
      </c>
      <c r="F148" s="229" t="s">
        <v>379</v>
      </c>
      <c r="G148" s="230">
        <v>15</v>
      </c>
      <c r="H148" s="230">
        <v>15</v>
      </c>
    </row>
    <row r="149" spans="1:8" ht="31.5">
      <c r="A149" s="226" t="s">
        <v>392</v>
      </c>
      <c r="B149" s="245">
        <v>907</v>
      </c>
      <c r="C149" s="227">
        <v>7</v>
      </c>
      <c r="D149" s="227">
        <v>2</v>
      </c>
      <c r="E149" s="228" t="s">
        <v>598</v>
      </c>
      <c r="F149" s="229" t="s">
        <v>393</v>
      </c>
      <c r="G149" s="230">
        <v>15</v>
      </c>
      <c r="H149" s="230">
        <v>15</v>
      </c>
    </row>
    <row r="150" spans="1:8">
      <c r="A150" s="226" t="s">
        <v>599</v>
      </c>
      <c r="B150" s="245">
        <v>907</v>
      </c>
      <c r="C150" s="227">
        <v>7</v>
      </c>
      <c r="D150" s="227">
        <v>3</v>
      </c>
      <c r="E150" s="228" t="s">
        <v>379</v>
      </c>
      <c r="F150" s="229" t="s">
        <v>379</v>
      </c>
      <c r="G150" s="230">
        <v>15819.1</v>
      </c>
      <c r="H150" s="230">
        <v>14947.3</v>
      </c>
    </row>
    <row r="151" spans="1:8">
      <c r="A151" s="226" t="s">
        <v>600</v>
      </c>
      <c r="B151" s="245">
        <v>907</v>
      </c>
      <c r="C151" s="227">
        <v>7</v>
      </c>
      <c r="D151" s="227">
        <v>3</v>
      </c>
      <c r="E151" s="228" t="s">
        <v>601</v>
      </c>
      <c r="F151" s="229" t="s">
        <v>379</v>
      </c>
      <c r="G151" s="230">
        <v>15685.3</v>
      </c>
      <c r="H151" s="230">
        <v>14864.3</v>
      </c>
    </row>
    <row r="152" spans="1:8" ht="31.5">
      <c r="A152" s="226" t="s">
        <v>447</v>
      </c>
      <c r="B152" s="245">
        <v>907</v>
      </c>
      <c r="C152" s="227">
        <v>7</v>
      </c>
      <c r="D152" s="227">
        <v>3</v>
      </c>
      <c r="E152" s="228" t="s">
        <v>602</v>
      </c>
      <c r="F152" s="229" t="s">
        <v>379</v>
      </c>
      <c r="G152" s="230">
        <v>9027.7000000000007</v>
      </c>
      <c r="H152" s="230">
        <v>8206.7000000000007</v>
      </c>
    </row>
    <row r="153" spans="1:8" ht="78.75">
      <c r="A153" s="226" t="s">
        <v>387</v>
      </c>
      <c r="B153" s="245">
        <v>907</v>
      </c>
      <c r="C153" s="227">
        <v>7</v>
      </c>
      <c r="D153" s="227">
        <v>3</v>
      </c>
      <c r="E153" s="228" t="s">
        <v>602</v>
      </c>
      <c r="F153" s="229" t="s">
        <v>230</v>
      </c>
      <c r="G153" s="230">
        <v>7876.1</v>
      </c>
      <c r="H153" s="230">
        <v>7059.8</v>
      </c>
    </row>
    <row r="154" spans="1:8" ht="31.5">
      <c r="A154" s="226" t="s">
        <v>392</v>
      </c>
      <c r="B154" s="245">
        <v>907</v>
      </c>
      <c r="C154" s="227">
        <v>7</v>
      </c>
      <c r="D154" s="227">
        <v>3</v>
      </c>
      <c r="E154" s="228" t="s">
        <v>602</v>
      </c>
      <c r="F154" s="229" t="s">
        <v>393</v>
      </c>
      <c r="G154" s="230">
        <v>988</v>
      </c>
      <c r="H154" s="230">
        <v>983.3</v>
      </c>
    </row>
    <row r="155" spans="1:8">
      <c r="A155" s="226" t="s">
        <v>398</v>
      </c>
      <c r="B155" s="245">
        <v>907</v>
      </c>
      <c r="C155" s="227">
        <v>7</v>
      </c>
      <c r="D155" s="227">
        <v>3</v>
      </c>
      <c r="E155" s="228" t="s">
        <v>602</v>
      </c>
      <c r="F155" s="229" t="s">
        <v>399</v>
      </c>
      <c r="G155" s="230">
        <v>163.6</v>
      </c>
      <c r="H155" s="230">
        <v>163.6</v>
      </c>
    </row>
    <row r="156" spans="1:8" ht="63">
      <c r="A156" s="226" t="s">
        <v>400</v>
      </c>
      <c r="B156" s="245">
        <v>907</v>
      </c>
      <c r="C156" s="227">
        <v>7</v>
      </c>
      <c r="D156" s="227">
        <v>3</v>
      </c>
      <c r="E156" s="228" t="s">
        <v>603</v>
      </c>
      <c r="F156" s="229" t="s">
        <v>379</v>
      </c>
      <c r="G156" s="230">
        <v>6657.6</v>
      </c>
      <c r="H156" s="230">
        <v>6657.6</v>
      </c>
    </row>
    <row r="157" spans="1:8" ht="78.75">
      <c r="A157" s="226" t="s">
        <v>387</v>
      </c>
      <c r="B157" s="245">
        <v>907</v>
      </c>
      <c r="C157" s="227">
        <v>7</v>
      </c>
      <c r="D157" s="227">
        <v>3</v>
      </c>
      <c r="E157" s="228" t="s">
        <v>603</v>
      </c>
      <c r="F157" s="229" t="s">
        <v>230</v>
      </c>
      <c r="G157" s="230">
        <v>6657.6</v>
      </c>
      <c r="H157" s="230">
        <v>6657.6</v>
      </c>
    </row>
    <row r="158" spans="1:8" ht="31.5">
      <c r="A158" s="226" t="s">
        <v>536</v>
      </c>
      <c r="B158" s="245">
        <v>907</v>
      </c>
      <c r="C158" s="227">
        <v>7</v>
      </c>
      <c r="D158" s="227">
        <v>3</v>
      </c>
      <c r="E158" s="228" t="s">
        <v>537</v>
      </c>
      <c r="F158" s="229" t="s">
        <v>379</v>
      </c>
      <c r="G158" s="230">
        <v>80</v>
      </c>
      <c r="H158" s="230">
        <v>80</v>
      </c>
    </row>
    <row r="159" spans="1:8" ht="78.75">
      <c r="A159" s="226" t="s">
        <v>538</v>
      </c>
      <c r="B159" s="245">
        <v>907</v>
      </c>
      <c r="C159" s="227">
        <v>7</v>
      </c>
      <c r="D159" s="227">
        <v>3</v>
      </c>
      <c r="E159" s="228" t="s">
        <v>539</v>
      </c>
      <c r="F159" s="229" t="s">
        <v>379</v>
      </c>
      <c r="G159" s="230">
        <v>80</v>
      </c>
      <c r="H159" s="230">
        <v>80</v>
      </c>
    </row>
    <row r="160" spans="1:8" ht="47.25">
      <c r="A160" s="226" t="s">
        <v>540</v>
      </c>
      <c r="B160" s="245">
        <v>907</v>
      </c>
      <c r="C160" s="227">
        <v>7</v>
      </c>
      <c r="D160" s="227">
        <v>3</v>
      </c>
      <c r="E160" s="228" t="s">
        <v>541</v>
      </c>
      <c r="F160" s="229" t="s">
        <v>379</v>
      </c>
      <c r="G160" s="230">
        <v>80</v>
      </c>
      <c r="H160" s="230">
        <v>80</v>
      </c>
    </row>
    <row r="161" spans="1:8" ht="31.5">
      <c r="A161" s="226" t="s">
        <v>392</v>
      </c>
      <c r="B161" s="245">
        <v>907</v>
      </c>
      <c r="C161" s="227">
        <v>7</v>
      </c>
      <c r="D161" s="227">
        <v>3</v>
      </c>
      <c r="E161" s="228" t="s">
        <v>541</v>
      </c>
      <c r="F161" s="229" t="s">
        <v>393</v>
      </c>
      <c r="G161" s="230">
        <v>80</v>
      </c>
      <c r="H161" s="230">
        <v>80</v>
      </c>
    </row>
    <row r="162" spans="1:8" ht="63">
      <c r="A162" s="226" t="s">
        <v>402</v>
      </c>
      <c r="B162" s="245">
        <v>907</v>
      </c>
      <c r="C162" s="227">
        <v>7</v>
      </c>
      <c r="D162" s="227">
        <v>3</v>
      </c>
      <c r="E162" s="228" t="s">
        <v>403</v>
      </c>
      <c r="F162" s="229" t="s">
        <v>379</v>
      </c>
      <c r="G162" s="230">
        <v>53.8</v>
      </c>
      <c r="H162" s="230">
        <v>3</v>
      </c>
    </row>
    <row r="163" spans="1:8" ht="94.5">
      <c r="A163" s="226" t="s">
        <v>404</v>
      </c>
      <c r="B163" s="245">
        <v>907</v>
      </c>
      <c r="C163" s="227">
        <v>7</v>
      </c>
      <c r="D163" s="227">
        <v>3</v>
      </c>
      <c r="E163" s="228" t="s">
        <v>405</v>
      </c>
      <c r="F163" s="229" t="s">
        <v>379</v>
      </c>
      <c r="G163" s="230">
        <v>53.8</v>
      </c>
      <c r="H163" s="230">
        <v>3</v>
      </c>
    </row>
    <row r="164" spans="1:8" ht="63">
      <c r="A164" s="226" t="s">
        <v>542</v>
      </c>
      <c r="B164" s="245">
        <v>907</v>
      </c>
      <c r="C164" s="227">
        <v>7</v>
      </c>
      <c r="D164" s="227">
        <v>3</v>
      </c>
      <c r="E164" s="228" t="s">
        <v>543</v>
      </c>
      <c r="F164" s="229" t="s">
        <v>379</v>
      </c>
      <c r="G164" s="230">
        <v>53.8</v>
      </c>
      <c r="H164" s="230">
        <v>3</v>
      </c>
    </row>
    <row r="165" spans="1:8" ht="31.5">
      <c r="A165" s="226" t="s">
        <v>392</v>
      </c>
      <c r="B165" s="245">
        <v>907</v>
      </c>
      <c r="C165" s="227">
        <v>7</v>
      </c>
      <c r="D165" s="227">
        <v>3</v>
      </c>
      <c r="E165" s="228" t="s">
        <v>543</v>
      </c>
      <c r="F165" s="229" t="s">
        <v>393</v>
      </c>
      <c r="G165" s="230">
        <v>53.8</v>
      </c>
      <c r="H165" s="230">
        <v>3</v>
      </c>
    </row>
    <row r="166" spans="1:8" ht="31.5">
      <c r="A166" s="226" t="s">
        <v>610</v>
      </c>
      <c r="B166" s="245">
        <v>907</v>
      </c>
      <c r="C166" s="227">
        <v>7</v>
      </c>
      <c r="D166" s="227">
        <v>5</v>
      </c>
      <c r="E166" s="228" t="s">
        <v>379</v>
      </c>
      <c r="F166" s="229" t="s">
        <v>379</v>
      </c>
      <c r="G166" s="230">
        <v>52.5</v>
      </c>
      <c r="H166" s="230">
        <v>52.5</v>
      </c>
    </row>
    <row r="167" spans="1:8" ht="31.5">
      <c r="A167" s="226" t="s">
        <v>611</v>
      </c>
      <c r="B167" s="245">
        <v>907</v>
      </c>
      <c r="C167" s="227">
        <v>7</v>
      </c>
      <c r="D167" s="227">
        <v>5</v>
      </c>
      <c r="E167" s="228" t="s">
        <v>612</v>
      </c>
      <c r="F167" s="229" t="s">
        <v>379</v>
      </c>
      <c r="G167" s="230">
        <v>52.5</v>
      </c>
      <c r="H167" s="230">
        <v>52.5</v>
      </c>
    </row>
    <row r="168" spans="1:8">
      <c r="A168" s="226" t="s">
        <v>613</v>
      </c>
      <c r="B168" s="245">
        <v>907</v>
      </c>
      <c r="C168" s="227">
        <v>7</v>
      </c>
      <c r="D168" s="227">
        <v>5</v>
      </c>
      <c r="E168" s="228" t="s">
        <v>614</v>
      </c>
      <c r="F168" s="229" t="s">
        <v>379</v>
      </c>
      <c r="G168" s="230">
        <v>52.5</v>
      </c>
      <c r="H168" s="230">
        <v>52.5</v>
      </c>
    </row>
    <row r="169" spans="1:8" ht="31.5">
      <c r="A169" s="226" t="s">
        <v>392</v>
      </c>
      <c r="B169" s="245">
        <v>907</v>
      </c>
      <c r="C169" s="227">
        <v>7</v>
      </c>
      <c r="D169" s="227">
        <v>5</v>
      </c>
      <c r="E169" s="228" t="s">
        <v>614</v>
      </c>
      <c r="F169" s="229" t="s">
        <v>393</v>
      </c>
      <c r="G169" s="230">
        <v>52.5</v>
      </c>
      <c r="H169" s="230">
        <v>52.5</v>
      </c>
    </row>
    <row r="170" spans="1:8">
      <c r="A170" s="226" t="s">
        <v>627</v>
      </c>
      <c r="B170" s="245">
        <v>907</v>
      </c>
      <c r="C170" s="227">
        <v>7</v>
      </c>
      <c r="D170" s="227">
        <v>7</v>
      </c>
      <c r="E170" s="228" t="s">
        <v>379</v>
      </c>
      <c r="F170" s="229" t="s">
        <v>379</v>
      </c>
      <c r="G170" s="230">
        <v>825.7</v>
      </c>
      <c r="H170" s="230">
        <v>825.7</v>
      </c>
    </row>
    <row r="171" spans="1:8" ht="47.25">
      <c r="A171" s="226" t="s">
        <v>567</v>
      </c>
      <c r="B171" s="245">
        <v>907</v>
      </c>
      <c r="C171" s="227">
        <v>7</v>
      </c>
      <c r="D171" s="227">
        <v>7</v>
      </c>
      <c r="E171" s="228" t="s">
        <v>568</v>
      </c>
      <c r="F171" s="229" t="s">
        <v>379</v>
      </c>
      <c r="G171" s="230">
        <v>825.7</v>
      </c>
      <c r="H171" s="230">
        <v>825.7</v>
      </c>
    </row>
    <row r="172" spans="1:8" ht="63">
      <c r="A172" s="226" t="s">
        <v>569</v>
      </c>
      <c r="B172" s="245">
        <v>907</v>
      </c>
      <c r="C172" s="227">
        <v>7</v>
      </c>
      <c r="D172" s="227">
        <v>7</v>
      </c>
      <c r="E172" s="228" t="s">
        <v>570</v>
      </c>
      <c r="F172" s="229" t="s">
        <v>379</v>
      </c>
      <c r="G172" s="230">
        <v>825.7</v>
      </c>
      <c r="H172" s="230">
        <v>825.7</v>
      </c>
    </row>
    <row r="173" spans="1:8" ht="155.44999999999999" customHeight="1">
      <c r="A173" s="226" t="s">
        <v>628</v>
      </c>
      <c r="B173" s="245">
        <v>907</v>
      </c>
      <c r="C173" s="227">
        <v>7</v>
      </c>
      <c r="D173" s="227">
        <v>7</v>
      </c>
      <c r="E173" s="228" t="s">
        <v>629</v>
      </c>
      <c r="F173" s="229" t="s">
        <v>379</v>
      </c>
      <c r="G173" s="230">
        <v>247.6</v>
      </c>
      <c r="H173" s="230">
        <v>247.6</v>
      </c>
    </row>
    <row r="174" spans="1:8" ht="31.5">
      <c r="A174" s="226" t="s">
        <v>392</v>
      </c>
      <c r="B174" s="245">
        <v>907</v>
      </c>
      <c r="C174" s="227">
        <v>7</v>
      </c>
      <c r="D174" s="227">
        <v>7</v>
      </c>
      <c r="E174" s="228" t="s">
        <v>629</v>
      </c>
      <c r="F174" s="229" t="s">
        <v>393</v>
      </c>
      <c r="G174" s="230">
        <v>247.6</v>
      </c>
      <c r="H174" s="230">
        <v>247.6</v>
      </c>
    </row>
    <row r="175" spans="1:8">
      <c r="A175" s="226" t="s">
        <v>630</v>
      </c>
      <c r="B175" s="245">
        <v>907</v>
      </c>
      <c r="C175" s="227">
        <v>7</v>
      </c>
      <c r="D175" s="227">
        <v>7</v>
      </c>
      <c r="E175" s="228" t="s">
        <v>631</v>
      </c>
      <c r="F175" s="229" t="s">
        <v>379</v>
      </c>
      <c r="G175" s="230">
        <v>578.1</v>
      </c>
      <c r="H175" s="230">
        <v>578.1</v>
      </c>
    </row>
    <row r="176" spans="1:8" ht="31.5">
      <c r="A176" s="226" t="s">
        <v>392</v>
      </c>
      <c r="B176" s="245">
        <v>907</v>
      </c>
      <c r="C176" s="227">
        <v>7</v>
      </c>
      <c r="D176" s="227">
        <v>7</v>
      </c>
      <c r="E176" s="228" t="s">
        <v>631</v>
      </c>
      <c r="F176" s="229" t="s">
        <v>393</v>
      </c>
      <c r="G176" s="230">
        <v>578.1</v>
      </c>
      <c r="H176" s="230">
        <v>578.1</v>
      </c>
    </row>
    <row r="177" spans="1:8">
      <c r="A177" s="226" t="s">
        <v>658</v>
      </c>
      <c r="B177" s="245">
        <v>907</v>
      </c>
      <c r="C177" s="227">
        <v>7</v>
      </c>
      <c r="D177" s="227">
        <v>9</v>
      </c>
      <c r="E177" s="228" t="s">
        <v>379</v>
      </c>
      <c r="F177" s="229" t="s">
        <v>379</v>
      </c>
      <c r="G177" s="230">
        <v>5042.5</v>
      </c>
      <c r="H177" s="230">
        <v>4820.8999999999996</v>
      </c>
    </row>
    <row r="178" spans="1:8" ht="31.5">
      <c r="A178" s="226" t="s">
        <v>381</v>
      </c>
      <c r="B178" s="245">
        <v>907</v>
      </c>
      <c r="C178" s="227">
        <v>7</v>
      </c>
      <c r="D178" s="227">
        <v>9</v>
      </c>
      <c r="E178" s="228" t="s">
        <v>382</v>
      </c>
      <c r="F178" s="229" t="s">
        <v>379</v>
      </c>
      <c r="G178" s="230">
        <v>1553.5</v>
      </c>
      <c r="H178" s="230">
        <v>1487.9</v>
      </c>
    </row>
    <row r="179" spans="1:8">
      <c r="A179" s="226" t="s">
        <v>389</v>
      </c>
      <c r="B179" s="245">
        <v>907</v>
      </c>
      <c r="C179" s="227">
        <v>7</v>
      </c>
      <c r="D179" s="227">
        <v>9</v>
      </c>
      <c r="E179" s="228" t="s">
        <v>390</v>
      </c>
      <c r="F179" s="229" t="s">
        <v>379</v>
      </c>
      <c r="G179" s="230">
        <v>1553.5</v>
      </c>
      <c r="H179" s="230">
        <v>1487.9</v>
      </c>
    </row>
    <row r="180" spans="1:8" ht="31.5">
      <c r="A180" s="226" t="s">
        <v>385</v>
      </c>
      <c r="B180" s="245">
        <v>907</v>
      </c>
      <c r="C180" s="227">
        <v>7</v>
      </c>
      <c r="D180" s="227">
        <v>9</v>
      </c>
      <c r="E180" s="228" t="s">
        <v>391</v>
      </c>
      <c r="F180" s="229" t="s">
        <v>379</v>
      </c>
      <c r="G180" s="230">
        <v>1553.5</v>
      </c>
      <c r="H180" s="230">
        <v>1487.9</v>
      </c>
    </row>
    <row r="181" spans="1:8" ht="78.75">
      <c r="A181" s="226" t="s">
        <v>387</v>
      </c>
      <c r="B181" s="245">
        <v>907</v>
      </c>
      <c r="C181" s="227">
        <v>7</v>
      </c>
      <c r="D181" s="227">
        <v>9</v>
      </c>
      <c r="E181" s="228" t="s">
        <v>391</v>
      </c>
      <c r="F181" s="229" t="s">
        <v>230</v>
      </c>
      <c r="G181" s="230">
        <v>1335.5</v>
      </c>
      <c r="H181" s="230">
        <v>1271.5</v>
      </c>
    </row>
    <row r="182" spans="1:8" ht="31.5">
      <c r="A182" s="226" t="s">
        <v>392</v>
      </c>
      <c r="B182" s="245">
        <v>907</v>
      </c>
      <c r="C182" s="227">
        <v>7</v>
      </c>
      <c r="D182" s="227">
        <v>9</v>
      </c>
      <c r="E182" s="228" t="s">
        <v>391</v>
      </c>
      <c r="F182" s="229" t="s">
        <v>393</v>
      </c>
      <c r="G182" s="230">
        <v>203.6</v>
      </c>
      <c r="H182" s="230">
        <v>202</v>
      </c>
    </row>
    <row r="183" spans="1:8">
      <c r="A183" s="226" t="s">
        <v>398</v>
      </c>
      <c r="B183" s="245">
        <v>907</v>
      </c>
      <c r="C183" s="227">
        <v>7</v>
      </c>
      <c r="D183" s="227">
        <v>9</v>
      </c>
      <c r="E183" s="228" t="s">
        <v>391</v>
      </c>
      <c r="F183" s="229" t="s">
        <v>399</v>
      </c>
      <c r="G183" s="230">
        <v>14.4</v>
      </c>
      <c r="H183" s="230">
        <v>14.4</v>
      </c>
    </row>
    <row r="184" spans="1:8" ht="31.5">
      <c r="A184" s="226" t="s">
        <v>659</v>
      </c>
      <c r="B184" s="245">
        <v>907</v>
      </c>
      <c r="C184" s="227">
        <v>7</v>
      </c>
      <c r="D184" s="227">
        <v>9</v>
      </c>
      <c r="E184" s="228" t="s">
        <v>660</v>
      </c>
      <c r="F184" s="229" t="s">
        <v>379</v>
      </c>
      <c r="G184" s="230">
        <v>3436.7</v>
      </c>
      <c r="H184" s="230">
        <v>3280.7</v>
      </c>
    </row>
    <row r="185" spans="1:8" ht="31.5">
      <c r="A185" s="226" t="s">
        <v>661</v>
      </c>
      <c r="B185" s="245">
        <v>907</v>
      </c>
      <c r="C185" s="227">
        <v>7</v>
      </c>
      <c r="D185" s="227">
        <v>9</v>
      </c>
      <c r="E185" s="228" t="s">
        <v>662</v>
      </c>
      <c r="F185" s="229" t="s">
        <v>379</v>
      </c>
      <c r="G185" s="230">
        <v>3436.7</v>
      </c>
      <c r="H185" s="230">
        <v>3280.7</v>
      </c>
    </row>
    <row r="186" spans="1:8" ht="31.5">
      <c r="A186" s="226" t="s">
        <v>447</v>
      </c>
      <c r="B186" s="245">
        <v>907</v>
      </c>
      <c r="C186" s="227">
        <v>7</v>
      </c>
      <c r="D186" s="227">
        <v>9</v>
      </c>
      <c r="E186" s="228" t="s">
        <v>663</v>
      </c>
      <c r="F186" s="229" t="s">
        <v>379</v>
      </c>
      <c r="G186" s="230">
        <v>3436.7</v>
      </c>
      <c r="H186" s="230">
        <v>3280.7</v>
      </c>
    </row>
    <row r="187" spans="1:8" ht="78.75">
      <c r="A187" s="226" t="s">
        <v>387</v>
      </c>
      <c r="B187" s="245">
        <v>907</v>
      </c>
      <c r="C187" s="227">
        <v>7</v>
      </c>
      <c r="D187" s="227">
        <v>9</v>
      </c>
      <c r="E187" s="228" t="s">
        <v>663</v>
      </c>
      <c r="F187" s="229" t="s">
        <v>230</v>
      </c>
      <c r="G187" s="230">
        <v>3331.8</v>
      </c>
      <c r="H187" s="230">
        <v>3175.8</v>
      </c>
    </row>
    <row r="188" spans="1:8" ht="31.5">
      <c r="A188" s="226" t="s">
        <v>392</v>
      </c>
      <c r="B188" s="245">
        <v>907</v>
      </c>
      <c r="C188" s="227">
        <v>7</v>
      </c>
      <c r="D188" s="227">
        <v>9</v>
      </c>
      <c r="E188" s="228" t="s">
        <v>663</v>
      </c>
      <c r="F188" s="229" t="s">
        <v>393</v>
      </c>
      <c r="G188" s="230">
        <v>104.9</v>
      </c>
      <c r="H188" s="230">
        <v>104.9</v>
      </c>
    </row>
    <row r="189" spans="1:8" ht="47.25">
      <c r="A189" s="226" t="s">
        <v>665</v>
      </c>
      <c r="B189" s="245">
        <v>907</v>
      </c>
      <c r="C189" s="227">
        <v>7</v>
      </c>
      <c r="D189" s="227">
        <v>9</v>
      </c>
      <c r="E189" s="228" t="s">
        <v>666</v>
      </c>
      <c r="F189" s="229" t="s">
        <v>379</v>
      </c>
      <c r="G189" s="230">
        <v>37.299999999999997</v>
      </c>
      <c r="H189" s="230">
        <v>37.299999999999997</v>
      </c>
    </row>
    <row r="190" spans="1:8" ht="47.25">
      <c r="A190" s="226" t="s">
        <v>667</v>
      </c>
      <c r="B190" s="245">
        <v>907</v>
      </c>
      <c r="C190" s="227">
        <v>7</v>
      </c>
      <c r="D190" s="227">
        <v>9</v>
      </c>
      <c r="E190" s="228" t="s">
        <v>668</v>
      </c>
      <c r="F190" s="229" t="s">
        <v>379</v>
      </c>
      <c r="G190" s="230">
        <v>37.299999999999997</v>
      </c>
      <c r="H190" s="230">
        <v>37.299999999999997</v>
      </c>
    </row>
    <row r="191" spans="1:8" ht="31.5">
      <c r="A191" s="226" t="s">
        <v>669</v>
      </c>
      <c r="B191" s="245">
        <v>907</v>
      </c>
      <c r="C191" s="227">
        <v>7</v>
      </c>
      <c r="D191" s="227">
        <v>9</v>
      </c>
      <c r="E191" s="228" t="s">
        <v>670</v>
      </c>
      <c r="F191" s="229" t="s">
        <v>379</v>
      </c>
      <c r="G191" s="230">
        <v>26</v>
      </c>
      <c r="H191" s="230">
        <v>26</v>
      </c>
    </row>
    <row r="192" spans="1:8" ht="31.5">
      <c r="A192" s="226" t="s">
        <v>392</v>
      </c>
      <c r="B192" s="245">
        <v>907</v>
      </c>
      <c r="C192" s="227">
        <v>7</v>
      </c>
      <c r="D192" s="227">
        <v>9</v>
      </c>
      <c r="E192" s="228" t="s">
        <v>670</v>
      </c>
      <c r="F192" s="229" t="s">
        <v>393</v>
      </c>
      <c r="G192" s="230">
        <v>26</v>
      </c>
      <c r="H192" s="230">
        <v>26</v>
      </c>
    </row>
    <row r="193" spans="1:8" ht="31.5">
      <c r="A193" s="226" t="s">
        <v>671</v>
      </c>
      <c r="B193" s="245">
        <v>907</v>
      </c>
      <c r="C193" s="227">
        <v>7</v>
      </c>
      <c r="D193" s="227">
        <v>9</v>
      </c>
      <c r="E193" s="228" t="s">
        <v>672</v>
      </c>
      <c r="F193" s="229" t="s">
        <v>379</v>
      </c>
      <c r="G193" s="230">
        <v>11.3</v>
      </c>
      <c r="H193" s="230">
        <v>11.3</v>
      </c>
    </row>
    <row r="194" spans="1:8" ht="31.5">
      <c r="A194" s="226" t="s">
        <v>392</v>
      </c>
      <c r="B194" s="245">
        <v>907</v>
      </c>
      <c r="C194" s="227">
        <v>7</v>
      </c>
      <c r="D194" s="227">
        <v>9</v>
      </c>
      <c r="E194" s="228" t="s">
        <v>672</v>
      </c>
      <c r="F194" s="229" t="s">
        <v>393</v>
      </c>
      <c r="G194" s="230">
        <v>11.3</v>
      </c>
      <c r="H194" s="230">
        <v>11.3</v>
      </c>
    </row>
    <row r="195" spans="1:8" ht="63">
      <c r="A195" s="226" t="s">
        <v>673</v>
      </c>
      <c r="B195" s="245">
        <v>907</v>
      </c>
      <c r="C195" s="227">
        <v>7</v>
      </c>
      <c r="D195" s="227">
        <v>9</v>
      </c>
      <c r="E195" s="228" t="s">
        <v>674</v>
      </c>
      <c r="F195" s="229" t="s">
        <v>379</v>
      </c>
      <c r="G195" s="230">
        <v>15</v>
      </c>
      <c r="H195" s="230">
        <v>15</v>
      </c>
    </row>
    <row r="196" spans="1:8" ht="94.5">
      <c r="A196" s="226" t="s">
        <v>675</v>
      </c>
      <c r="B196" s="245">
        <v>907</v>
      </c>
      <c r="C196" s="227">
        <v>7</v>
      </c>
      <c r="D196" s="227">
        <v>9</v>
      </c>
      <c r="E196" s="228" t="s">
        <v>676</v>
      </c>
      <c r="F196" s="229" t="s">
        <v>379</v>
      </c>
      <c r="G196" s="230">
        <v>15</v>
      </c>
      <c r="H196" s="230">
        <v>15</v>
      </c>
    </row>
    <row r="197" spans="1:8" ht="110.25">
      <c r="A197" s="226" t="s">
        <v>677</v>
      </c>
      <c r="B197" s="245">
        <v>907</v>
      </c>
      <c r="C197" s="227">
        <v>7</v>
      </c>
      <c r="D197" s="227">
        <v>9</v>
      </c>
      <c r="E197" s="228" t="s">
        <v>678</v>
      </c>
      <c r="F197" s="229" t="s">
        <v>379</v>
      </c>
      <c r="G197" s="230">
        <v>10</v>
      </c>
      <c r="H197" s="230">
        <v>10</v>
      </c>
    </row>
    <row r="198" spans="1:8" ht="31.5">
      <c r="A198" s="226" t="s">
        <v>392</v>
      </c>
      <c r="B198" s="245">
        <v>907</v>
      </c>
      <c r="C198" s="227">
        <v>7</v>
      </c>
      <c r="D198" s="227">
        <v>9</v>
      </c>
      <c r="E198" s="228" t="s">
        <v>678</v>
      </c>
      <c r="F198" s="229" t="s">
        <v>393</v>
      </c>
      <c r="G198" s="230">
        <v>10</v>
      </c>
      <c r="H198" s="230">
        <v>10</v>
      </c>
    </row>
    <row r="199" spans="1:8" ht="78.75">
      <c r="A199" s="226" t="s">
        <v>679</v>
      </c>
      <c r="B199" s="245">
        <v>907</v>
      </c>
      <c r="C199" s="227">
        <v>7</v>
      </c>
      <c r="D199" s="227">
        <v>9</v>
      </c>
      <c r="E199" s="228" t="s">
        <v>680</v>
      </c>
      <c r="F199" s="229" t="s">
        <v>379</v>
      </c>
      <c r="G199" s="230">
        <v>5</v>
      </c>
      <c r="H199" s="230">
        <v>5</v>
      </c>
    </row>
    <row r="200" spans="1:8" ht="31.5">
      <c r="A200" s="226" t="s">
        <v>392</v>
      </c>
      <c r="B200" s="245">
        <v>907</v>
      </c>
      <c r="C200" s="227">
        <v>7</v>
      </c>
      <c r="D200" s="227">
        <v>9</v>
      </c>
      <c r="E200" s="228" t="s">
        <v>680</v>
      </c>
      <c r="F200" s="229" t="s">
        <v>393</v>
      </c>
      <c r="G200" s="230">
        <v>5</v>
      </c>
      <c r="H200" s="230">
        <v>5</v>
      </c>
    </row>
    <row r="201" spans="1:8">
      <c r="A201" s="226" t="s">
        <v>701</v>
      </c>
      <c r="B201" s="245">
        <v>907</v>
      </c>
      <c r="C201" s="227">
        <v>10</v>
      </c>
      <c r="D201" s="227">
        <v>0</v>
      </c>
      <c r="E201" s="228" t="s">
        <v>379</v>
      </c>
      <c r="F201" s="229" t="s">
        <v>379</v>
      </c>
      <c r="G201" s="230">
        <v>5154.1000000000004</v>
      </c>
      <c r="H201" s="230">
        <v>4882.8999999999996</v>
      </c>
    </row>
    <row r="202" spans="1:8">
      <c r="A202" s="226" t="s">
        <v>726</v>
      </c>
      <c r="B202" s="245">
        <v>907</v>
      </c>
      <c r="C202" s="227">
        <v>10</v>
      </c>
      <c r="D202" s="227">
        <v>4</v>
      </c>
      <c r="E202" s="228" t="s">
        <v>379</v>
      </c>
      <c r="F202" s="229" t="s">
        <v>379</v>
      </c>
      <c r="G202" s="230">
        <v>5154.1000000000004</v>
      </c>
      <c r="H202" s="230">
        <v>4882.8999999999996</v>
      </c>
    </row>
    <row r="203" spans="1:8" ht="31.5">
      <c r="A203" s="226" t="s">
        <v>381</v>
      </c>
      <c r="B203" s="245">
        <v>907</v>
      </c>
      <c r="C203" s="227">
        <v>10</v>
      </c>
      <c r="D203" s="227">
        <v>4</v>
      </c>
      <c r="E203" s="228" t="s">
        <v>382</v>
      </c>
      <c r="F203" s="229" t="s">
        <v>379</v>
      </c>
      <c r="G203" s="230">
        <v>5154.1000000000004</v>
      </c>
      <c r="H203" s="230">
        <v>4882.8999999999996</v>
      </c>
    </row>
    <row r="204" spans="1:8" ht="31.5">
      <c r="A204" s="226" t="s">
        <v>427</v>
      </c>
      <c r="B204" s="245">
        <v>907</v>
      </c>
      <c r="C204" s="227">
        <v>10</v>
      </c>
      <c r="D204" s="227">
        <v>4</v>
      </c>
      <c r="E204" s="228" t="s">
        <v>428</v>
      </c>
      <c r="F204" s="229" t="s">
        <v>379</v>
      </c>
      <c r="G204" s="230">
        <v>5154.1000000000004</v>
      </c>
      <c r="H204" s="230">
        <v>4882.8999999999996</v>
      </c>
    </row>
    <row r="205" spans="1:8" ht="46.15" customHeight="1">
      <c r="A205" s="226" t="s">
        <v>727</v>
      </c>
      <c r="B205" s="245">
        <v>907</v>
      </c>
      <c r="C205" s="227">
        <v>10</v>
      </c>
      <c r="D205" s="227">
        <v>4</v>
      </c>
      <c r="E205" s="228" t="s">
        <v>728</v>
      </c>
      <c r="F205" s="229" t="s">
        <v>379</v>
      </c>
      <c r="G205" s="230">
        <v>5154.1000000000004</v>
      </c>
      <c r="H205" s="230">
        <v>4882.8999999999996</v>
      </c>
    </row>
    <row r="206" spans="1:8" ht="31.5">
      <c r="A206" s="226" t="s">
        <v>562</v>
      </c>
      <c r="B206" s="245">
        <v>907</v>
      </c>
      <c r="C206" s="227">
        <v>10</v>
      </c>
      <c r="D206" s="227">
        <v>4</v>
      </c>
      <c r="E206" s="228" t="s">
        <v>728</v>
      </c>
      <c r="F206" s="229" t="s">
        <v>563</v>
      </c>
      <c r="G206" s="230">
        <v>5154.1000000000004</v>
      </c>
      <c r="H206" s="230">
        <v>4882.8999999999996</v>
      </c>
    </row>
    <row r="207" spans="1:8" s="225" customFormat="1">
      <c r="A207" s="220" t="s">
        <v>790</v>
      </c>
      <c r="B207" s="244">
        <v>910</v>
      </c>
      <c r="C207" s="221">
        <v>0</v>
      </c>
      <c r="D207" s="221">
        <v>0</v>
      </c>
      <c r="E207" s="222" t="s">
        <v>379</v>
      </c>
      <c r="F207" s="223" t="s">
        <v>379</v>
      </c>
      <c r="G207" s="224">
        <v>48704.3</v>
      </c>
      <c r="H207" s="224">
        <v>48261.1</v>
      </c>
    </row>
    <row r="208" spans="1:8">
      <c r="A208" s="226" t="s">
        <v>378</v>
      </c>
      <c r="B208" s="245">
        <v>910</v>
      </c>
      <c r="C208" s="227">
        <v>1</v>
      </c>
      <c r="D208" s="227">
        <v>0</v>
      </c>
      <c r="E208" s="228" t="s">
        <v>379</v>
      </c>
      <c r="F208" s="229" t="s">
        <v>379</v>
      </c>
      <c r="G208" s="230">
        <v>15229.4</v>
      </c>
      <c r="H208" s="230">
        <v>14906.2</v>
      </c>
    </row>
    <row r="209" spans="1:8" ht="47.25">
      <c r="A209" s="226" t="s">
        <v>408</v>
      </c>
      <c r="B209" s="245">
        <v>910</v>
      </c>
      <c r="C209" s="227">
        <v>1</v>
      </c>
      <c r="D209" s="227">
        <v>6</v>
      </c>
      <c r="E209" s="228" t="s">
        <v>379</v>
      </c>
      <c r="F209" s="229" t="s">
        <v>379</v>
      </c>
      <c r="G209" s="230">
        <v>6044.8</v>
      </c>
      <c r="H209" s="230">
        <v>6032.1</v>
      </c>
    </row>
    <row r="210" spans="1:8" ht="31.5">
      <c r="A210" s="226" t="s">
        <v>381</v>
      </c>
      <c r="B210" s="245">
        <v>910</v>
      </c>
      <c r="C210" s="227">
        <v>1</v>
      </c>
      <c r="D210" s="227">
        <v>6</v>
      </c>
      <c r="E210" s="228" t="s">
        <v>382</v>
      </c>
      <c r="F210" s="229" t="s">
        <v>379</v>
      </c>
      <c r="G210" s="230">
        <v>4710.1000000000004</v>
      </c>
      <c r="H210" s="230">
        <v>4563.8</v>
      </c>
    </row>
    <row r="211" spans="1:8">
      <c r="A211" s="226" t="s">
        <v>389</v>
      </c>
      <c r="B211" s="245">
        <v>910</v>
      </c>
      <c r="C211" s="227">
        <v>1</v>
      </c>
      <c r="D211" s="227">
        <v>6</v>
      </c>
      <c r="E211" s="228" t="s">
        <v>390</v>
      </c>
      <c r="F211" s="229" t="s">
        <v>379</v>
      </c>
      <c r="G211" s="230">
        <v>4710.1000000000004</v>
      </c>
      <c r="H211" s="230">
        <v>4563.8</v>
      </c>
    </row>
    <row r="212" spans="1:8" ht="31.5">
      <c r="A212" s="226" t="s">
        <v>385</v>
      </c>
      <c r="B212" s="245">
        <v>910</v>
      </c>
      <c r="C212" s="227">
        <v>1</v>
      </c>
      <c r="D212" s="227">
        <v>6</v>
      </c>
      <c r="E212" s="228" t="s">
        <v>391</v>
      </c>
      <c r="F212" s="229" t="s">
        <v>379</v>
      </c>
      <c r="G212" s="230">
        <v>4710.1000000000004</v>
      </c>
      <c r="H212" s="230">
        <v>4563.8</v>
      </c>
    </row>
    <row r="213" spans="1:8" ht="78.75">
      <c r="A213" s="226" t="s">
        <v>387</v>
      </c>
      <c r="B213" s="245">
        <v>910</v>
      </c>
      <c r="C213" s="227">
        <v>1</v>
      </c>
      <c r="D213" s="227">
        <v>6</v>
      </c>
      <c r="E213" s="228" t="s">
        <v>391</v>
      </c>
      <c r="F213" s="229" t="s">
        <v>230</v>
      </c>
      <c r="G213" s="230">
        <v>4538.3</v>
      </c>
      <c r="H213" s="230">
        <v>4385.8999999999996</v>
      </c>
    </row>
    <row r="214" spans="1:8" ht="31.5">
      <c r="A214" s="226" t="s">
        <v>392</v>
      </c>
      <c r="B214" s="245">
        <v>910</v>
      </c>
      <c r="C214" s="227">
        <v>1</v>
      </c>
      <c r="D214" s="227">
        <v>6</v>
      </c>
      <c r="E214" s="228" t="s">
        <v>391</v>
      </c>
      <c r="F214" s="229" t="s">
        <v>393</v>
      </c>
      <c r="G214" s="230">
        <v>171.4</v>
      </c>
      <c r="H214" s="230">
        <v>177.5</v>
      </c>
    </row>
    <row r="215" spans="1:8">
      <c r="A215" s="226" t="s">
        <v>398</v>
      </c>
      <c r="B215" s="245">
        <v>910</v>
      </c>
      <c r="C215" s="227">
        <v>1</v>
      </c>
      <c r="D215" s="227">
        <v>6</v>
      </c>
      <c r="E215" s="228" t="s">
        <v>391</v>
      </c>
      <c r="F215" s="229" t="s">
        <v>399</v>
      </c>
      <c r="G215" s="230">
        <v>0.4</v>
      </c>
      <c r="H215" s="230">
        <v>0.4</v>
      </c>
    </row>
    <row r="216" spans="1:8" ht="46.9" customHeight="1">
      <c r="A216" s="226" t="s">
        <v>412</v>
      </c>
      <c r="B216" s="245">
        <v>910</v>
      </c>
      <c r="C216" s="227">
        <v>1</v>
      </c>
      <c r="D216" s="227">
        <v>6</v>
      </c>
      <c r="E216" s="228" t="s">
        <v>413</v>
      </c>
      <c r="F216" s="229" t="s">
        <v>379</v>
      </c>
      <c r="G216" s="230">
        <v>1334.7</v>
      </c>
      <c r="H216" s="230">
        <v>1468.3</v>
      </c>
    </row>
    <row r="217" spans="1:8" ht="31.5">
      <c r="A217" s="226" t="s">
        <v>414</v>
      </c>
      <c r="B217" s="245">
        <v>910</v>
      </c>
      <c r="C217" s="227">
        <v>1</v>
      </c>
      <c r="D217" s="227">
        <v>6</v>
      </c>
      <c r="E217" s="228" t="s">
        <v>415</v>
      </c>
      <c r="F217" s="229" t="s">
        <v>379</v>
      </c>
      <c r="G217" s="230">
        <v>1334.7</v>
      </c>
      <c r="H217" s="230">
        <v>1468.3</v>
      </c>
    </row>
    <row r="218" spans="1:8" ht="47.25">
      <c r="A218" s="226" t="s">
        <v>416</v>
      </c>
      <c r="B218" s="245">
        <v>910</v>
      </c>
      <c r="C218" s="227">
        <v>1</v>
      </c>
      <c r="D218" s="227">
        <v>6</v>
      </c>
      <c r="E218" s="228" t="s">
        <v>417</v>
      </c>
      <c r="F218" s="229" t="s">
        <v>379</v>
      </c>
      <c r="G218" s="230">
        <v>28.1</v>
      </c>
      <c r="H218" s="230">
        <v>30.9</v>
      </c>
    </row>
    <row r="219" spans="1:8" ht="31.5">
      <c r="A219" s="226" t="s">
        <v>392</v>
      </c>
      <c r="B219" s="245">
        <v>910</v>
      </c>
      <c r="C219" s="227">
        <v>1</v>
      </c>
      <c r="D219" s="227">
        <v>6</v>
      </c>
      <c r="E219" s="228" t="s">
        <v>417</v>
      </c>
      <c r="F219" s="229" t="s">
        <v>393</v>
      </c>
      <c r="G219" s="230">
        <v>28.1</v>
      </c>
      <c r="H219" s="230">
        <v>30.9</v>
      </c>
    </row>
    <row r="220" spans="1:8" ht="31.5">
      <c r="A220" s="226" t="s">
        <v>418</v>
      </c>
      <c r="B220" s="245">
        <v>910</v>
      </c>
      <c r="C220" s="227">
        <v>1</v>
      </c>
      <c r="D220" s="227">
        <v>6</v>
      </c>
      <c r="E220" s="228" t="s">
        <v>419</v>
      </c>
      <c r="F220" s="229" t="s">
        <v>379</v>
      </c>
      <c r="G220" s="230">
        <v>1306.5999999999999</v>
      </c>
      <c r="H220" s="230">
        <v>1437.4</v>
      </c>
    </row>
    <row r="221" spans="1:8" ht="31.5">
      <c r="A221" s="226" t="s">
        <v>392</v>
      </c>
      <c r="B221" s="245">
        <v>910</v>
      </c>
      <c r="C221" s="227">
        <v>1</v>
      </c>
      <c r="D221" s="227">
        <v>6</v>
      </c>
      <c r="E221" s="228" t="s">
        <v>419</v>
      </c>
      <c r="F221" s="229" t="s">
        <v>393</v>
      </c>
      <c r="G221" s="230">
        <v>1306.5999999999999</v>
      </c>
      <c r="H221" s="230">
        <v>1437.4</v>
      </c>
    </row>
    <row r="222" spans="1:8">
      <c r="A222" s="226" t="s">
        <v>426</v>
      </c>
      <c r="B222" s="245">
        <v>910</v>
      </c>
      <c r="C222" s="227">
        <v>1</v>
      </c>
      <c r="D222" s="227">
        <v>13</v>
      </c>
      <c r="E222" s="228" t="s">
        <v>379</v>
      </c>
      <c r="F222" s="229" t="s">
        <v>379</v>
      </c>
      <c r="G222" s="230">
        <v>9184.6</v>
      </c>
      <c r="H222" s="230">
        <v>8874.1</v>
      </c>
    </row>
    <row r="223" spans="1:8">
      <c r="A223" s="226" t="s">
        <v>445</v>
      </c>
      <c r="B223" s="245">
        <v>910</v>
      </c>
      <c r="C223" s="227">
        <v>1</v>
      </c>
      <c r="D223" s="227">
        <v>13</v>
      </c>
      <c r="E223" s="228" t="s">
        <v>446</v>
      </c>
      <c r="F223" s="229" t="s">
        <v>379</v>
      </c>
      <c r="G223" s="230">
        <v>8361.5</v>
      </c>
      <c r="H223" s="230">
        <v>7974.4</v>
      </c>
    </row>
    <row r="224" spans="1:8" ht="31.5">
      <c r="A224" s="226" t="s">
        <v>447</v>
      </c>
      <c r="B224" s="245">
        <v>910</v>
      </c>
      <c r="C224" s="227">
        <v>1</v>
      </c>
      <c r="D224" s="227">
        <v>13</v>
      </c>
      <c r="E224" s="228" t="s">
        <v>448</v>
      </c>
      <c r="F224" s="229" t="s">
        <v>379</v>
      </c>
      <c r="G224" s="230">
        <v>8361.5</v>
      </c>
      <c r="H224" s="230">
        <v>7974.4</v>
      </c>
    </row>
    <row r="225" spans="1:8" ht="78.75">
      <c r="A225" s="226" t="s">
        <v>387</v>
      </c>
      <c r="B225" s="245">
        <v>910</v>
      </c>
      <c r="C225" s="227">
        <v>1</v>
      </c>
      <c r="D225" s="227">
        <v>13</v>
      </c>
      <c r="E225" s="228" t="s">
        <v>448</v>
      </c>
      <c r="F225" s="229" t="s">
        <v>230</v>
      </c>
      <c r="G225" s="230">
        <v>8232.7999999999993</v>
      </c>
      <c r="H225" s="230">
        <v>7845.7</v>
      </c>
    </row>
    <row r="226" spans="1:8" ht="31.5">
      <c r="A226" s="226" t="s">
        <v>392</v>
      </c>
      <c r="B226" s="245">
        <v>910</v>
      </c>
      <c r="C226" s="227">
        <v>1</v>
      </c>
      <c r="D226" s="227">
        <v>13</v>
      </c>
      <c r="E226" s="228" t="s">
        <v>448</v>
      </c>
      <c r="F226" s="229" t="s">
        <v>393</v>
      </c>
      <c r="G226" s="230">
        <v>127</v>
      </c>
      <c r="H226" s="230">
        <v>127</v>
      </c>
    </row>
    <row r="227" spans="1:8">
      <c r="A227" s="226" t="s">
        <v>398</v>
      </c>
      <c r="B227" s="245">
        <v>910</v>
      </c>
      <c r="C227" s="227">
        <v>1</v>
      </c>
      <c r="D227" s="227">
        <v>13</v>
      </c>
      <c r="E227" s="228" t="s">
        <v>448</v>
      </c>
      <c r="F227" s="229" t="s">
        <v>399</v>
      </c>
      <c r="G227" s="230">
        <v>1.7</v>
      </c>
      <c r="H227" s="230">
        <v>1.7</v>
      </c>
    </row>
    <row r="228" spans="1:8" ht="46.9" customHeight="1">
      <c r="A228" s="226" t="s">
        <v>412</v>
      </c>
      <c r="B228" s="245">
        <v>910</v>
      </c>
      <c r="C228" s="227">
        <v>1</v>
      </c>
      <c r="D228" s="227">
        <v>13</v>
      </c>
      <c r="E228" s="228" t="s">
        <v>413</v>
      </c>
      <c r="F228" s="229" t="s">
        <v>379</v>
      </c>
      <c r="G228" s="230">
        <v>823.1</v>
      </c>
      <c r="H228" s="230">
        <v>899.7</v>
      </c>
    </row>
    <row r="229" spans="1:8" ht="31.5">
      <c r="A229" s="226" t="s">
        <v>414</v>
      </c>
      <c r="B229" s="245">
        <v>910</v>
      </c>
      <c r="C229" s="227">
        <v>1</v>
      </c>
      <c r="D229" s="227">
        <v>13</v>
      </c>
      <c r="E229" s="228" t="s">
        <v>415</v>
      </c>
      <c r="F229" s="229" t="s">
        <v>379</v>
      </c>
      <c r="G229" s="230">
        <v>823.1</v>
      </c>
      <c r="H229" s="230">
        <v>899.7</v>
      </c>
    </row>
    <row r="230" spans="1:8" ht="47.25">
      <c r="A230" s="226" t="s">
        <v>416</v>
      </c>
      <c r="B230" s="245">
        <v>910</v>
      </c>
      <c r="C230" s="227">
        <v>1</v>
      </c>
      <c r="D230" s="227">
        <v>13</v>
      </c>
      <c r="E230" s="228" t="s">
        <v>417</v>
      </c>
      <c r="F230" s="229" t="s">
        <v>379</v>
      </c>
      <c r="G230" s="230">
        <v>102.4</v>
      </c>
      <c r="H230" s="230">
        <v>106.9</v>
      </c>
    </row>
    <row r="231" spans="1:8" ht="31.5">
      <c r="A231" s="226" t="s">
        <v>392</v>
      </c>
      <c r="B231" s="245">
        <v>910</v>
      </c>
      <c r="C231" s="227">
        <v>1</v>
      </c>
      <c r="D231" s="227">
        <v>13</v>
      </c>
      <c r="E231" s="228" t="s">
        <v>417</v>
      </c>
      <c r="F231" s="229" t="s">
        <v>393</v>
      </c>
      <c r="G231" s="230">
        <v>102.4</v>
      </c>
      <c r="H231" s="230">
        <v>106.9</v>
      </c>
    </row>
    <row r="232" spans="1:8" ht="31.5">
      <c r="A232" s="226" t="s">
        <v>418</v>
      </c>
      <c r="B232" s="245">
        <v>910</v>
      </c>
      <c r="C232" s="227">
        <v>1</v>
      </c>
      <c r="D232" s="227">
        <v>13</v>
      </c>
      <c r="E232" s="228" t="s">
        <v>419</v>
      </c>
      <c r="F232" s="229" t="s">
        <v>379</v>
      </c>
      <c r="G232" s="230">
        <v>720.7</v>
      </c>
      <c r="H232" s="230">
        <v>792.8</v>
      </c>
    </row>
    <row r="233" spans="1:8" ht="31.5">
      <c r="A233" s="226" t="s">
        <v>392</v>
      </c>
      <c r="B233" s="245">
        <v>910</v>
      </c>
      <c r="C233" s="227">
        <v>1</v>
      </c>
      <c r="D233" s="227">
        <v>13</v>
      </c>
      <c r="E233" s="228" t="s">
        <v>419</v>
      </c>
      <c r="F233" s="229" t="s">
        <v>393</v>
      </c>
      <c r="G233" s="230">
        <v>720.7</v>
      </c>
      <c r="H233" s="230">
        <v>792.8</v>
      </c>
    </row>
    <row r="234" spans="1:8">
      <c r="A234" s="226" t="s">
        <v>528</v>
      </c>
      <c r="B234" s="245">
        <v>910</v>
      </c>
      <c r="C234" s="227">
        <v>7</v>
      </c>
      <c r="D234" s="227">
        <v>0</v>
      </c>
      <c r="E234" s="228" t="s">
        <v>379</v>
      </c>
      <c r="F234" s="229" t="s">
        <v>379</v>
      </c>
      <c r="G234" s="230">
        <v>42</v>
      </c>
      <c r="H234" s="230">
        <v>46</v>
      </c>
    </row>
    <row r="235" spans="1:8" ht="31.5">
      <c r="A235" s="226" t="s">
        <v>610</v>
      </c>
      <c r="B235" s="245">
        <v>910</v>
      </c>
      <c r="C235" s="227">
        <v>7</v>
      </c>
      <c r="D235" s="227">
        <v>5</v>
      </c>
      <c r="E235" s="228" t="s">
        <v>379</v>
      </c>
      <c r="F235" s="229" t="s">
        <v>379</v>
      </c>
      <c r="G235" s="230">
        <v>42</v>
      </c>
      <c r="H235" s="230">
        <v>46</v>
      </c>
    </row>
    <row r="236" spans="1:8" ht="46.15" customHeight="1">
      <c r="A236" s="226" t="s">
        <v>412</v>
      </c>
      <c r="B236" s="245">
        <v>910</v>
      </c>
      <c r="C236" s="227">
        <v>7</v>
      </c>
      <c r="D236" s="227">
        <v>5</v>
      </c>
      <c r="E236" s="228" t="s">
        <v>413</v>
      </c>
      <c r="F236" s="229" t="s">
        <v>379</v>
      </c>
      <c r="G236" s="230">
        <v>42</v>
      </c>
      <c r="H236" s="230">
        <v>46</v>
      </c>
    </row>
    <row r="237" spans="1:8" ht="31.5">
      <c r="A237" s="226" t="s">
        <v>414</v>
      </c>
      <c r="B237" s="245">
        <v>910</v>
      </c>
      <c r="C237" s="227">
        <v>7</v>
      </c>
      <c r="D237" s="227">
        <v>5</v>
      </c>
      <c r="E237" s="228" t="s">
        <v>415</v>
      </c>
      <c r="F237" s="229" t="s">
        <v>379</v>
      </c>
      <c r="G237" s="230">
        <v>42</v>
      </c>
      <c r="H237" s="230">
        <v>46</v>
      </c>
    </row>
    <row r="238" spans="1:8" ht="31.5">
      <c r="A238" s="226" t="s">
        <v>615</v>
      </c>
      <c r="B238" s="245">
        <v>910</v>
      </c>
      <c r="C238" s="227">
        <v>7</v>
      </c>
      <c r="D238" s="227">
        <v>5</v>
      </c>
      <c r="E238" s="228" t="s">
        <v>616</v>
      </c>
      <c r="F238" s="229" t="s">
        <v>379</v>
      </c>
      <c r="G238" s="230">
        <v>42</v>
      </c>
      <c r="H238" s="230">
        <v>46</v>
      </c>
    </row>
    <row r="239" spans="1:8" ht="31.5">
      <c r="A239" s="226" t="s">
        <v>392</v>
      </c>
      <c r="B239" s="245">
        <v>910</v>
      </c>
      <c r="C239" s="227">
        <v>7</v>
      </c>
      <c r="D239" s="227">
        <v>5</v>
      </c>
      <c r="E239" s="228" t="s">
        <v>616</v>
      </c>
      <c r="F239" s="229" t="s">
        <v>393</v>
      </c>
      <c r="G239" s="230">
        <v>42</v>
      </c>
      <c r="H239" s="230">
        <v>46</v>
      </c>
    </row>
    <row r="240" spans="1:8" ht="31.5">
      <c r="A240" s="226" t="s">
        <v>758</v>
      </c>
      <c r="B240" s="245">
        <v>910</v>
      </c>
      <c r="C240" s="227">
        <v>13</v>
      </c>
      <c r="D240" s="227">
        <v>0</v>
      </c>
      <c r="E240" s="228" t="s">
        <v>379</v>
      </c>
      <c r="F240" s="229" t="s">
        <v>379</v>
      </c>
      <c r="G240" s="230">
        <v>73.5</v>
      </c>
      <c r="H240" s="230">
        <v>4.4000000000000004</v>
      </c>
    </row>
    <row r="241" spans="1:8" ht="31.5">
      <c r="A241" s="226" t="s">
        <v>759</v>
      </c>
      <c r="B241" s="245">
        <v>910</v>
      </c>
      <c r="C241" s="227">
        <v>13</v>
      </c>
      <c r="D241" s="227">
        <v>1</v>
      </c>
      <c r="E241" s="228" t="s">
        <v>379</v>
      </c>
      <c r="F241" s="229" t="s">
        <v>379</v>
      </c>
      <c r="G241" s="230">
        <v>73.5</v>
      </c>
      <c r="H241" s="230">
        <v>4.4000000000000004</v>
      </c>
    </row>
    <row r="242" spans="1:8" ht="46.15" customHeight="1">
      <c r="A242" s="226" t="s">
        <v>412</v>
      </c>
      <c r="B242" s="245">
        <v>910</v>
      </c>
      <c r="C242" s="227">
        <v>13</v>
      </c>
      <c r="D242" s="227">
        <v>1</v>
      </c>
      <c r="E242" s="228" t="s">
        <v>413</v>
      </c>
      <c r="F242" s="229" t="s">
        <v>379</v>
      </c>
      <c r="G242" s="230">
        <v>73.5</v>
      </c>
      <c r="H242" s="230">
        <v>4.4000000000000004</v>
      </c>
    </row>
    <row r="243" spans="1:8" ht="31.5">
      <c r="A243" s="226" t="s">
        <v>414</v>
      </c>
      <c r="B243" s="245">
        <v>910</v>
      </c>
      <c r="C243" s="227">
        <v>13</v>
      </c>
      <c r="D243" s="227">
        <v>1</v>
      </c>
      <c r="E243" s="228" t="s">
        <v>415</v>
      </c>
      <c r="F243" s="229" t="s">
        <v>379</v>
      </c>
      <c r="G243" s="230">
        <v>73.5</v>
      </c>
      <c r="H243" s="230">
        <v>4.4000000000000004</v>
      </c>
    </row>
    <row r="244" spans="1:8" ht="31.5">
      <c r="A244" s="226" t="s">
        <v>760</v>
      </c>
      <c r="B244" s="245">
        <v>910</v>
      </c>
      <c r="C244" s="227">
        <v>13</v>
      </c>
      <c r="D244" s="227">
        <v>1</v>
      </c>
      <c r="E244" s="228" t="s">
        <v>761</v>
      </c>
      <c r="F244" s="229" t="s">
        <v>379</v>
      </c>
      <c r="G244" s="230">
        <v>73.5</v>
      </c>
      <c r="H244" s="230">
        <v>4.4000000000000004</v>
      </c>
    </row>
    <row r="245" spans="1:8" ht="31.5">
      <c r="A245" s="226" t="s">
        <v>762</v>
      </c>
      <c r="B245" s="245">
        <v>910</v>
      </c>
      <c r="C245" s="227">
        <v>13</v>
      </c>
      <c r="D245" s="227">
        <v>1</v>
      </c>
      <c r="E245" s="228" t="s">
        <v>761</v>
      </c>
      <c r="F245" s="229" t="s">
        <v>763</v>
      </c>
      <c r="G245" s="230">
        <v>73.5</v>
      </c>
      <c r="H245" s="230">
        <v>4.4000000000000004</v>
      </c>
    </row>
    <row r="246" spans="1:8" ht="47.25">
      <c r="A246" s="226" t="s">
        <v>764</v>
      </c>
      <c r="B246" s="245">
        <v>910</v>
      </c>
      <c r="C246" s="227">
        <v>14</v>
      </c>
      <c r="D246" s="227">
        <v>0</v>
      </c>
      <c r="E246" s="228" t="s">
        <v>379</v>
      </c>
      <c r="F246" s="229" t="s">
        <v>379</v>
      </c>
      <c r="G246" s="230">
        <v>33359.4</v>
      </c>
      <c r="H246" s="230">
        <v>33304.5</v>
      </c>
    </row>
    <row r="247" spans="1:8" ht="47.25">
      <c r="A247" s="226" t="s">
        <v>765</v>
      </c>
      <c r="B247" s="245">
        <v>910</v>
      </c>
      <c r="C247" s="227">
        <v>14</v>
      </c>
      <c r="D247" s="227">
        <v>1</v>
      </c>
      <c r="E247" s="228" t="s">
        <v>379</v>
      </c>
      <c r="F247" s="229" t="s">
        <v>379</v>
      </c>
      <c r="G247" s="230">
        <v>33359.4</v>
      </c>
      <c r="H247" s="230">
        <v>33304.5</v>
      </c>
    </row>
    <row r="248" spans="1:8" ht="46.15" customHeight="1">
      <c r="A248" s="226" t="s">
        <v>412</v>
      </c>
      <c r="B248" s="245">
        <v>910</v>
      </c>
      <c r="C248" s="227">
        <v>14</v>
      </c>
      <c r="D248" s="227">
        <v>1</v>
      </c>
      <c r="E248" s="228" t="s">
        <v>413</v>
      </c>
      <c r="F248" s="229" t="s">
        <v>379</v>
      </c>
      <c r="G248" s="230">
        <v>33359.4</v>
      </c>
      <c r="H248" s="230">
        <v>33304.5</v>
      </c>
    </row>
    <row r="249" spans="1:8" ht="31.5">
      <c r="A249" s="226" t="s">
        <v>414</v>
      </c>
      <c r="B249" s="245">
        <v>910</v>
      </c>
      <c r="C249" s="227">
        <v>14</v>
      </c>
      <c r="D249" s="227">
        <v>1</v>
      </c>
      <c r="E249" s="228" t="s">
        <v>415</v>
      </c>
      <c r="F249" s="229" t="s">
        <v>379</v>
      </c>
      <c r="G249" s="230">
        <v>33359.4</v>
      </c>
      <c r="H249" s="230">
        <v>33304.5</v>
      </c>
    </row>
    <row r="250" spans="1:8" ht="31.5">
      <c r="A250" s="226" t="s">
        <v>766</v>
      </c>
      <c r="B250" s="245">
        <v>910</v>
      </c>
      <c r="C250" s="227">
        <v>14</v>
      </c>
      <c r="D250" s="227">
        <v>1</v>
      </c>
      <c r="E250" s="228" t="s">
        <v>767</v>
      </c>
      <c r="F250" s="229" t="s">
        <v>379</v>
      </c>
      <c r="G250" s="230">
        <v>27400.400000000001</v>
      </c>
      <c r="H250" s="230">
        <v>27169.5</v>
      </c>
    </row>
    <row r="251" spans="1:8">
      <c r="A251" s="226" t="s">
        <v>768</v>
      </c>
      <c r="B251" s="245">
        <v>910</v>
      </c>
      <c r="C251" s="227">
        <v>14</v>
      </c>
      <c r="D251" s="227">
        <v>1</v>
      </c>
      <c r="E251" s="228" t="s">
        <v>767</v>
      </c>
      <c r="F251" s="229" t="s">
        <v>769</v>
      </c>
      <c r="G251" s="230">
        <v>27400.400000000001</v>
      </c>
      <c r="H251" s="230">
        <v>27169.5</v>
      </c>
    </row>
    <row r="252" spans="1:8" ht="48" customHeight="1">
      <c r="A252" s="226" t="s">
        <v>770</v>
      </c>
      <c r="B252" s="245">
        <v>910</v>
      </c>
      <c r="C252" s="227">
        <v>14</v>
      </c>
      <c r="D252" s="227">
        <v>1</v>
      </c>
      <c r="E252" s="228" t="s">
        <v>771</v>
      </c>
      <c r="F252" s="229" t="s">
        <v>379</v>
      </c>
      <c r="G252" s="230">
        <v>5959</v>
      </c>
      <c r="H252" s="230">
        <v>6135</v>
      </c>
    </row>
    <row r="253" spans="1:8">
      <c r="A253" s="226" t="s">
        <v>768</v>
      </c>
      <c r="B253" s="245">
        <v>910</v>
      </c>
      <c r="C253" s="227">
        <v>14</v>
      </c>
      <c r="D253" s="227">
        <v>1</v>
      </c>
      <c r="E253" s="228" t="s">
        <v>771</v>
      </c>
      <c r="F253" s="229" t="s">
        <v>769</v>
      </c>
      <c r="G253" s="230">
        <v>5959</v>
      </c>
      <c r="H253" s="230">
        <v>6135</v>
      </c>
    </row>
    <row r="254" spans="1:8" s="225" customFormat="1" ht="31.5">
      <c r="A254" s="220" t="s">
        <v>791</v>
      </c>
      <c r="B254" s="244">
        <v>913</v>
      </c>
      <c r="C254" s="221">
        <v>0</v>
      </c>
      <c r="D254" s="221">
        <v>0</v>
      </c>
      <c r="E254" s="222" t="s">
        <v>379</v>
      </c>
      <c r="F254" s="223" t="s">
        <v>379</v>
      </c>
      <c r="G254" s="224">
        <v>15121.3</v>
      </c>
      <c r="H254" s="224">
        <v>14757.7</v>
      </c>
    </row>
    <row r="255" spans="1:8">
      <c r="A255" s="226" t="s">
        <v>378</v>
      </c>
      <c r="B255" s="245">
        <v>913</v>
      </c>
      <c r="C255" s="227">
        <v>1</v>
      </c>
      <c r="D255" s="227">
        <v>0</v>
      </c>
      <c r="E255" s="228" t="s">
        <v>379</v>
      </c>
      <c r="F255" s="229" t="s">
        <v>379</v>
      </c>
      <c r="G255" s="230">
        <v>11881.4</v>
      </c>
      <c r="H255" s="230">
        <v>11517.8</v>
      </c>
    </row>
    <row r="256" spans="1:8">
      <c r="A256" s="226" t="s">
        <v>426</v>
      </c>
      <c r="B256" s="245">
        <v>913</v>
      </c>
      <c r="C256" s="227">
        <v>1</v>
      </c>
      <c r="D256" s="227">
        <v>13</v>
      </c>
      <c r="E256" s="228" t="s">
        <v>379</v>
      </c>
      <c r="F256" s="229" t="s">
        <v>379</v>
      </c>
      <c r="G256" s="230">
        <v>11881.4</v>
      </c>
      <c r="H256" s="230">
        <v>11517.8</v>
      </c>
    </row>
    <row r="257" spans="1:8" ht="31.5">
      <c r="A257" s="226" t="s">
        <v>381</v>
      </c>
      <c r="B257" s="245">
        <v>913</v>
      </c>
      <c r="C257" s="227">
        <v>1</v>
      </c>
      <c r="D257" s="227">
        <v>13</v>
      </c>
      <c r="E257" s="228" t="s">
        <v>382</v>
      </c>
      <c r="F257" s="229" t="s">
        <v>379</v>
      </c>
      <c r="G257" s="230">
        <v>1765.6</v>
      </c>
      <c r="H257" s="230">
        <v>1684.6</v>
      </c>
    </row>
    <row r="258" spans="1:8">
      <c r="A258" s="226" t="s">
        <v>389</v>
      </c>
      <c r="B258" s="245">
        <v>913</v>
      </c>
      <c r="C258" s="227">
        <v>1</v>
      </c>
      <c r="D258" s="227">
        <v>13</v>
      </c>
      <c r="E258" s="228" t="s">
        <v>390</v>
      </c>
      <c r="F258" s="229" t="s">
        <v>379</v>
      </c>
      <c r="G258" s="230">
        <v>1765.6</v>
      </c>
      <c r="H258" s="230">
        <v>1684.6</v>
      </c>
    </row>
    <row r="259" spans="1:8" ht="31.5">
      <c r="A259" s="226" t="s">
        <v>385</v>
      </c>
      <c r="B259" s="245">
        <v>913</v>
      </c>
      <c r="C259" s="227">
        <v>1</v>
      </c>
      <c r="D259" s="227">
        <v>13</v>
      </c>
      <c r="E259" s="228" t="s">
        <v>391</v>
      </c>
      <c r="F259" s="229" t="s">
        <v>379</v>
      </c>
      <c r="G259" s="230">
        <v>1765.6</v>
      </c>
      <c r="H259" s="230">
        <v>1684.6</v>
      </c>
    </row>
    <row r="260" spans="1:8" ht="78.75">
      <c r="A260" s="226" t="s">
        <v>387</v>
      </c>
      <c r="B260" s="245">
        <v>913</v>
      </c>
      <c r="C260" s="227">
        <v>1</v>
      </c>
      <c r="D260" s="227">
        <v>13</v>
      </c>
      <c r="E260" s="228" t="s">
        <v>391</v>
      </c>
      <c r="F260" s="229" t="s">
        <v>230</v>
      </c>
      <c r="G260" s="230">
        <v>1746.6</v>
      </c>
      <c r="H260" s="230">
        <v>1665.6</v>
      </c>
    </row>
    <row r="261" spans="1:8" ht="31.5">
      <c r="A261" s="226" t="s">
        <v>392</v>
      </c>
      <c r="B261" s="245">
        <v>913</v>
      </c>
      <c r="C261" s="227">
        <v>1</v>
      </c>
      <c r="D261" s="227">
        <v>13</v>
      </c>
      <c r="E261" s="228" t="s">
        <v>391</v>
      </c>
      <c r="F261" s="229" t="s">
        <v>393</v>
      </c>
      <c r="G261" s="230">
        <v>15</v>
      </c>
      <c r="H261" s="230">
        <v>15</v>
      </c>
    </row>
    <row r="262" spans="1:8">
      <c r="A262" s="226" t="s">
        <v>398</v>
      </c>
      <c r="B262" s="245">
        <v>913</v>
      </c>
      <c r="C262" s="227">
        <v>1</v>
      </c>
      <c r="D262" s="227">
        <v>13</v>
      </c>
      <c r="E262" s="228" t="s">
        <v>391</v>
      </c>
      <c r="F262" s="229" t="s">
        <v>399</v>
      </c>
      <c r="G262" s="230">
        <v>4</v>
      </c>
      <c r="H262" s="230">
        <v>4</v>
      </c>
    </row>
    <row r="263" spans="1:8" ht="31.5">
      <c r="A263" s="226" t="s">
        <v>439</v>
      </c>
      <c r="B263" s="245">
        <v>913</v>
      </c>
      <c r="C263" s="227">
        <v>1</v>
      </c>
      <c r="D263" s="227">
        <v>13</v>
      </c>
      <c r="E263" s="228" t="s">
        <v>440</v>
      </c>
      <c r="F263" s="229" t="s">
        <v>379</v>
      </c>
      <c r="G263" s="230">
        <v>991.9</v>
      </c>
      <c r="H263" s="230">
        <v>991.9</v>
      </c>
    </row>
    <row r="264" spans="1:8" ht="31.5">
      <c r="A264" s="226" t="s">
        <v>441</v>
      </c>
      <c r="B264" s="245">
        <v>913</v>
      </c>
      <c r="C264" s="227">
        <v>1</v>
      </c>
      <c r="D264" s="227">
        <v>13</v>
      </c>
      <c r="E264" s="228" t="s">
        <v>442</v>
      </c>
      <c r="F264" s="229" t="s">
        <v>379</v>
      </c>
      <c r="G264" s="230">
        <v>991.9</v>
      </c>
      <c r="H264" s="230">
        <v>991.9</v>
      </c>
    </row>
    <row r="265" spans="1:8" ht="31.5">
      <c r="A265" s="226" t="s">
        <v>443</v>
      </c>
      <c r="B265" s="245">
        <v>913</v>
      </c>
      <c r="C265" s="227">
        <v>1</v>
      </c>
      <c r="D265" s="227">
        <v>13</v>
      </c>
      <c r="E265" s="228" t="s">
        <v>444</v>
      </c>
      <c r="F265" s="229" t="s">
        <v>379</v>
      </c>
      <c r="G265" s="230">
        <v>991.9</v>
      </c>
      <c r="H265" s="230">
        <v>991.9</v>
      </c>
    </row>
    <row r="266" spans="1:8" ht="31.5">
      <c r="A266" s="226" t="s">
        <v>392</v>
      </c>
      <c r="B266" s="245">
        <v>913</v>
      </c>
      <c r="C266" s="227">
        <v>1</v>
      </c>
      <c r="D266" s="227">
        <v>13</v>
      </c>
      <c r="E266" s="228" t="s">
        <v>444</v>
      </c>
      <c r="F266" s="229" t="s">
        <v>393</v>
      </c>
      <c r="G266" s="230">
        <v>11.2</v>
      </c>
      <c r="H266" s="230">
        <v>11.2</v>
      </c>
    </row>
    <row r="267" spans="1:8">
      <c r="A267" s="226" t="s">
        <v>398</v>
      </c>
      <c r="B267" s="245">
        <v>913</v>
      </c>
      <c r="C267" s="227">
        <v>1</v>
      </c>
      <c r="D267" s="227">
        <v>13</v>
      </c>
      <c r="E267" s="228" t="s">
        <v>444</v>
      </c>
      <c r="F267" s="229" t="s">
        <v>399</v>
      </c>
      <c r="G267" s="230">
        <v>980.7</v>
      </c>
      <c r="H267" s="230">
        <v>980.7</v>
      </c>
    </row>
    <row r="268" spans="1:8" ht="47.25">
      <c r="A268" s="226" t="s">
        <v>450</v>
      </c>
      <c r="B268" s="245">
        <v>913</v>
      </c>
      <c r="C268" s="227">
        <v>1</v>
      </c>
      <c r="D268" s="227">
        <v>13</v>
      </c>
      <c r="E268" s="228" t="s">
        <v>451</v>
      </c>
      <c r="F268" s="229" t="s">
        <v>379</v>
      </c>
      <c r="G268" s="230">
        <v>8423.9</v>
      </c>
      <c r="H268" s="230">
        <v>8141.3</v>
      </c>
    </row>
    <row r="269" spans="1:8" ht="31.5">
      <c r="A269" s="226" t="s">
        <v>452</v>
      </c>
      <c r="B269" s="245">
        <v>913</v>
      </c>
      <c r="C269" s="227">
        <v>1</v>
      </c>
      <c r="D269" s="227">
        <v>13</v>
      </c>
      <c r="E269" s="228" t="s">
        <v>453</v>
      </c>
      <c r="F269" s="229" t="s">
        <v>379</v>
      </c>
      <c r="G269" s="230">
        <v>513.9</v>
      </c>
      <c r="H269" s="230">
        <v>491.9</v>
      </c>
    </row>
    <row r="270" spans="1:8" ht="47.25">
      <c r="A270" s="226" t="s">
        <v>454</v>
      </c>
      <c r="B270" s="245">
        <v>913</v>
      </c>
      <c r="C270" s="227">
        <v>1</v>
      </c>
      <c r="D270" s="227">
        <v>13</v>
      </c>
      <c r="E270" s="228" t="s">
        <v>453</v>
      </c>
      <c r="F270" s="229" t="s">
        <v>455</v>
      </c>
      <c r="G270" s="230">
        <v>513.9</v>
      </c>
      <c r="H270" s="230">
        <v>491.9</v>
      </c>
    </row>
    <row r="271" spans="1:8">
      <c r="A271" s="226" t="s">
        <v>456</v>
      </c>
      <c r="B271" s="245">
        <v>913</v>
      </c>
      <c r="C271" s="227">
        <v>1</v>
      </c>
      <c r="D271" s="227">
        <v>13</v>
      </c>
      <c r="E271" s="228" t="s">
        <v>457</v>
      </c>
      <c r="F271" s="229" t="s">
        <v>379</v>
      </c>
      <c r="G271" s="230">
        <v>7910</v>
      </c>
      <c r="H271" s="230">
        <v>7649.4</v>
      </c>
    </row>
    <row r="272" spans="1:8" ht="47.25">
      <c r="A272" s="226" t="s">
        <v>454</v>
      </c>
      <c r="B272" s="245">
        <v>913</v>
      </c>
      <c r="C272" s="227">
        <v>1</v>
      </c>
      <c r="D272" s="227">
        <v>13</v>
      </c>
      <c r="E272" s="228" t="s">
        <v>457</v>
      </c>
      <c r="F272" s="229" t="s">
        <v>455</v>
      </c>
      <c r="G272" s="230">
        <v>7910</v>
      </c>
      <c r="H272" s="230">
        <v>7649.4</v>
      </c>
    </row>
    <row r="273" spans="1:8" ht="63">
      <c r="A273" s="226" t="s">
        <v>465</v>
      </c>
      <c r="B273" s="245">
        <v>913</v>
      </c>
      <c r="C273" s="227">
        <v>1</v>
      </c>
      <c r="D273" s="227">
        <v>13</v>
      </c>
      <c r="E273" s="228" t="s">
        <v>466</v>
      </c>
      <c r="F273" s="229" t="s">
        <v>379</v>
      </c>
      <c r="G273" s="230">
        <v>700</v>
      </c>
      <c r="H273" s="230">
        <v>700</v>
      </c>
    </row>
    <row r="274" spans="1:8" ht="63">
      <c r="A274" s="226" t="s">
        <v>467</v>
      </c>
      <c r="B274" s="245">
        <v>913</v>
      </c>
      <c r="C274" s="227">
        <v>1</v>
      </c>
      <c r="D274" s="227">
        <v>13</v>
      </c>
      <c r="E274" s="228" t="s">
        <v>468</v>
      </c>
      <c r="F274" s="229" t="s">
        <v>379</v>
      </c>
      <c r="G274" s="230">
        <v>700</v>
      </c>
      <c r="H274" s="230">
        <v>700</v>
      </c>
    </row>
    <row r="275" spans="1:8" ht="63">
      <c r="A275" s="226" t="s">
        <v>469</v>
      </c>
      <c r="B275" s="245">
        <v>913</v>
      </c>
      <c r="C275" s="227">
        <v>1</v>
      </c>
      <c r="D275" s="227">
        <v>13</v>
      </c>
      <c r="E275" s="228" t="s">
        <v>470</v>
      </c>
      <c r="F275" s="229" t="s">
        <v>379</v>
      </c>
      <c r="G275" s="230">
        <v>550</v>
      </c>
      <c r="H275" s="230">
        <v>550</v>
      </c>
    </row>
    <row r="276" spans="1:8" ht="31.5">
      <c r="A276" s="226" t="s">
        <v>392</v>
      </c>
      <c r="B276" s="245">
        <v>913</v>
      </c>
      <c r="C276" s="227">
        <v>1</v>
      </c>
      <c r="D276" s="227">
        <v>13</v>
      </c>
      <c r="E276" s="228" t="s">
        <v>470</v>
      </c>
      <c r="F276" s="229" t="s">
        <v>393</v>
      </c>
      <c r="G276" s="230">
        <v>550</v>
      </c>
      <c r="H276" s="230">
        <v>550</v>
      </c>
    </row>
    <row r="277" spans="1:8" ht="47.25">
      <c r="A277" s="226" t="s">
        <v>471</v>
      </c>
      <c r="B277" s="245">
        <v>913</v>
      </c>
      <c r="C277" s="227">
        <v>1</v>
      </c>
      <c r="D277" s="227">
        <v>13</v>
      </c>
      <c r="E277" s="228" t="s">
        <v>472</v>
      </c>
      <c r="F277" s="229" t="s">
        <v>379</v>
      </c>
      <c r="G277" s="230">
        <v>150</v>
      </c>
      <c r="H277" s="230">
        <v>150</v>
      </c>
    </row>
    <row r="278" spans="1:8" ht="31.5">
      <c r="A278" s="226" t="s">
        <v>392</v>
      </c>
      <c r="B278" s="245">
        <v>913</v>
      </c>
      <c r="C278" s="227">
        <v>1</v>
      </c>
      <c r="D278" s="227">
        <v>13</v>
      </c>
      <c r="E278" s="228" t="s">
        <v>472</v>
      </c>
      <c r="F278" s="229" t="s">
        <v>393</v>
      </c>
      <c r="G278" s="230">
        <v>150</v>
      </c>
      <c r="H278" s="230">
        <v>150</v>
      </c>
    </row>
    <row r="279" spans="1:8">
      <c r="A279" s="226" t="s">
        <v>489</v>
      </c>
      <c r="B279" s="245">
        <v>913</v>
      </c>
      <c r="C279" s="227">
        <v>4</v>
      </c>
      <c r="D279" s="227">
        <v>0</v>
      </c>
      <c r="E279" s="228" t="s">
        <v>379</v>
      </c>
      <c r="F279" s="229" t="s">
        <v>379</v>
      </c>
      <c r="G279" s="230">
        <v>515</v>
      </c>
      <c r="H279" s="230">
        <v>515</v>
      </c>
    </row>
    <row r="280" spans="1:8">
      <c r="A280" s="226" t="s">
        <v>500</v>
      </c>
      <c r="B280" s="245">
        <v>913</v>
      </c>
      <c r="C280" s="227">
        <v>4</v>
      </c>
      <c r="D280" s="227">
        <v>12</v>
      </c>
      <c r="E280" s="228" t="s">
        <v>379</v>
      </c>
      <c r="F280" s="229" t="s">
        <v>379</v>
      </c>
      <c r="G280" s="230">
        <v>515</v>
      </c>
      <c r="H280" s="230">
        <v>515</v>
      </c>
    </row>
    <row r="281" spans="1:8" ht="63">
      <c r="A281" s="226" t="s">
        <v>465</v>
      </c>
      <c r="B281" s="245">
        <v>913</v>
      </c>
      <c r="C281" s="227">
        <v>4</v>
      </c>
      <c r="D281" s="227">
        <v>12</v>
      </c>
      <c r="E281" s="228" t="s">
        <v>466</v>
      </c>
      <c r="F281" s="229" t="s">
        <v>379</v>
      </c>
      <c r="G281" s="230">
        <v>515</v>
      </c>
      <c r="H281" s="230">
        <v>515</v>
      </c>
    </row>
    <row r="282" spans="1:8" ht="63">
      <c r="A282" s="226" t="s">
        <v>467</v>
      </c>
      <c r="B282" s="245">
        <v>913</v>
      </c>
      <c r="C282" s="227">
        <v>4</v>
      </c>
      <c r="D282" s="227">
        <v>12</v>
      </c>
      <c r="E282" s="228" t="s">
        <v>468</v>
      </c>
      <c r="F282" s="229" t="s">
        <v>379</v>
      </c>
      <c r="G282" s="230">
        <v>515</v>
      </c>
      <c r="H282" s="230">
        <v>515</v>
      </c>
    </row>
    <row r="283" spans="1:8" ht="63">
      <c r="A283" s="226" t="s">
        <v>469</v>
      </c>
      <c r="B283" s="245">
        <v>913</v>
      </c>
      <c r="C283" s="227">
        <v>4</v>
      </c>
      <c r="D283" s="227">
        <v>12</v>
      </c>
      <c r="E283" s="228" t="s">
        <v>470</v>
      </c>
      <c r="F283" s="229" t="s">
        <v>379</v>
      </c>
      <c r="G283" s="230">
        <v>515</v>
      </c>
      <c r="H283" s="230">
        <v>515</v>
      </c>
    </row>
    <row r="284" spans="1:8" ht="31.5">
      <c r="A284" s="226" t="s">
        <v>392</v>
      </c>
      <c r="B284" s="245">
        <v>913</v>
      </c>
      <c r="C284" s="227">
        <v>4</v>
      </c>
      <c r="D284" s="227">
        <v>12</v>
      </c>
      <c r="E284" s="228" t="s">
        <v>470</v>
      </c>
      <c r="F284" s="229" t="s">
        <v>393</v>
      </c>
      <c r="G284" s="230">
        <v>515</v>
      </c>
      <c r="H284" s="230">
        <v>515</v>
      </c>
    </row>
    <row r="285" spans="1:8">
      <c r="A285" s="226" t="s">
        <v>509</v>
      </c>
      <c r="B285" s="245">
        <v>913</v>
      </c>
      <c r="C285" s="227">
        <v>5</v>
      </c>
      <c r="D285" s="227">
        <v>0</v>
      </c>
      <c r="E285" s="228" t="s">
        <v>379</v>
      </c>
      <c r="F285" s="229" t="s">
        <v>379</v>
      </c>
      <c r="G285" s="230">
        <v>224.9</v>
      </c>
      <c r="H285" s="230">
        <v>224.9</v>
      </c>
    </row>
    <row r="286" spans="1:8">
      <c r="A286" s="226" t="s">
        <v>510</v>
      </c>
      <c r="B286" s="245">
        <v>913</v>
      </c>
      <c r="C286" s="227">
        <v>5</v>
      </c>
      <c r="D286" s="227">
        <v>1</v>
      </c>
      <c r="E286" s="228" t="s">
        <v>379</v>
      </c>
      <c r="F286" s="229" t="s">
        <v>379</v>
      </c>
      <c r="G286" s="230">
        <v>224.9</v>
      </c>
      <c r="H286" s="230">
        <v>224.9</v>
      </c>
    </row>
    <row r="287" spans="1:8">
      <c r="A287" s="226" t="s">
        <v>511</v>
      </c>
      <c r="B287" s="245">
        <v>913</v>
      </c>
      <c r="C287" s="227">
        <v>5</v>
      </c>
      <c r="D287" s="227">
        <v>1</v>
      </c>
      <c r="E287" s="228" t="s">
        <v>512</v>
      </c>
      <c r="F287" s="229" t="s">
        <v>379</v>
      </c>
      <c r="G287" s="230">
        <v>224.9</v>
      </c>
      <c r="H287" s="230">
        <v>224.9</v>
      </c>
    </row>
    <row r="288" spans="1:8">
      <c r="A288" s="226" t="s">
        <v>513</v>
      </c>
      <c r="B288" s="245">
        <v>913</v>
      </c>
      <c r="C288" s="227">
        <v>5</v>
      </c>
      <c r="D288" s="227">
        <v>1</v>
      </c>
      <c r="E288" s="228" t="s">
        <v>514</v>
      </c>
      <c r="F288" s="229" t="s">
        <v>379</v>
      </c>
      <c r="G288" s="230">
        <v>224.9</v>
      </c>
      <c r="H288" s="230">
        <v>224.9</v>
      </c>
    </row>
    <row r="289" spans="1:8" ht="31.5">
      <c r="A289" s="226" t="s">
        <v>515</v>
      </c>
      <c r="B289" s="245">
        <v>913</v>
      </c>
      <c r="C289" s="227">
        <v>5</v>
      </c>
      <c r="D289" s="227">
        <v>1</v>
      </c>
      <c r="E289" s="228" t="s">
        <v>516</v>
      </c>
      <c r="F289" s="229" t="s">
        <v>379</v>
      </c>
      <c r="G289" s="230">
        <v>224.9</v>
      </c>
      <c r="H289" s="230">
        <v>224.9</v>
      </c>
    </row>
    <row r="290" spans="1:8" ht="31.5">
      <c r="A290" s="226" t="s">
        <v>392</v>
      </c>
      <c r="B290" s="245">
        <v>913</v>
      </c>
      <c r="C290" s="227">
        <v>5</v>
      </c>
      <c r="D290" s="227">
        <v>1</v>
      </c>
      <c r="E290" s="228" t="s">
        <v>516</v>
      </c>
      <c r="F290" s="229" t="s">
        <v>393</v>
      </c>
      <c r="G290" s="230">
        <v>224.9</v>
      </c>
      <c r="H290" s="230">
        <v>224.9</v>
      </c>
    </row>
    <row r="291" spans="1:8">
      <c r="A291" s="226" t="s">
        <v>752</v>
      </c>
      <c r="B291" s="245">
        <v>913</v>
      </c>
      <c r="C291" s="227">
        <v>12</v>
      </c>
      <c r="D291" s="227">
        <v>0</v>
      </c>
      <c r="E291" s="228" t="s">
        <v>379</v>
      </c>
      <c r="F291" s="229" t="s">
        <v>379</v>
      </c>
      <c r="G291" s="230">
        <v>2500</v>
      </c>
      <c r="H291" s="230">
        <v>2500</v>
      </c>
    </row>
    <row r="292" spans="1:8">
      <c r="A292" s="226" t="s">
        <v>753</v>
      </c>
      <c r="B292" s="245">
        <v>913</v>
      </c>
      <c r="C292" s="227">
        <v>12</v>
      </c>
      <c r="D292" s="227">
        <v>2</v>
      </c>
      <c r="E292" s="228" t="s">
        <v>379</v>
      </c>
      <c r="F292" s="229" t="s">
        <v>379</v>
      </c>
      <c r="G292" s="230">
        <v>2500</v>
      </c>
      <c r="H292" s="230">
        <v>2500</v>
      </c>
    </row>
    <row r="293" spans="1:8" ht="31.5">
      <c r="A293" s="226" t="s">
        <v>754</v>
      </c>
      <c r="B293" s="245">
        <v>913</v>
      </c>
      <c r="C293" s="227">
        <v>12</v>
      </c>
      <c r="D293" s="227">
        <v>2</v>
      </c>
      <c r="E293" s="228" t="s">
        <v>755</v>
      </c>
      <c r="F293" s="229" t="s">
        <v>379</v>
      </c>
      <c r="G293" s="230">
        <v>2500</v>
      </c>
      <c r="H293" s="230">
        <v>2500</v>
      </c>
    </row>
    <row r="294" spans="1:8" ht="31.5">
      <c r="A294" s="226" t="s">
        <v>756</v>
      </c>
      <c r="B294" s="245">
        <v>913</v>
      </c>
      <c r="C294" s="227">
        <v>12</v>
      </c>
      <c r="D294" s="227">
        <v>2</v>
      </c>
      <c r="E294" s="228" t="s">
        <v>757</v>
      </c>
      <c r="F294" s="229" t="s">
        <v>379</v>
      </c>
      <c r="G294" s="230">
        <v>2500</v>
      </c>
      <c r="H294" s="230">
        <v>2500</v>
      </c>
    </row>
    <row r="295" spans="1:8">
      <c r="A295" s="226" t="s">
        <v>398</v>
      </c>
      <c r="B295" s="245">
        <v>913</v>
      </c>
      <c r="C295" s="227">
        <v>12</v>
      </c>
      <c r="D295" s="227">
        <v>2</v>
      </c>
      <c r="E295" s="228" t="s">
        <v>757</v>
      </c>
      <c r="F295" s="229" t="s">
        <v>399</v>
      </c>
      <c r="G295" s="230">
        <v>2500</v>
      </c>
      <c r="H295" s="230">
        <v>2500</v>
      </c>
    </row>
    <row r="296" spans="1:8" s="225" customFormat="1">
      <c r="A296" s="220" t="s">
        <v>792</v>
      </c>
      <c r="B296" s="244">
        <v>916</v>
      </c>
      <c r="C296" s="221">
        <v>0</v>
      </c>
      <c r="D296" s="221">
        <v>0</v>
      </c>
      <c r="E296" s="222" t="s">
        <v>379</v>
      </c>
      <c r="F296" s="223" t="s">
        <v>379</v>
      </c>
      <c r="G296" s="224">
        <v>714.5</v>
      </c>
      <c r="H296" s="224">
        <v>680.6</v>
      </c>
    </row>
    <row r="297" spans="1:8">
      <c r="A297" s="226" t="s">
        <v>378</v>
      </c>
      <c r="B297" s="245">
        <v>916</v>
      </c>
      <c r="C297" s="227">
        <v>1</v>
      </c>
      <c r="D297" s="227">
        <v>0</v>
      </c>
      <c r="E297" s="228" t="s">
        <v>379</v>
      </c>
      <c r="F297" s="229" t="s">
        <v>379</v>
      </c>
      <c r="G297" s="230">
        <v>714.5</v>
      </c>
      <c r="H297" s="230">
        <v>680.6</v>
      </c>
    </row>
    <row r="298" spans="1:8" ht="63">
      <c r="A298" s="226" t="s">
        <v>388</v>
      </c>
      <c r="B298" s="245">
        <v>916</v>
      </c>
      <c r="C298" s="227">
        <v>1</v>
      </c>
      <c r="D298" s="227">
        <v>3</v>
      </c>
      <c r="E298" s="228" t="s">
        <v>379</v>
      </c>
      <c r="F298" s="229" t="s">
        <v>379</v>
      </c>
      <c r="G298" s="230">
        <v>714.5</v>
      </c>
      <c r="H298" s="230">
        <v>680.6</v>
      </c>
    </row>
    <row r="299" spans="1:8" ht="31.5">
      <c r="A299" s="226" t="s">
        <v>381</v>
      </c>
      <c r="B299" s="245">
        <v>916</v>
      </c>
      <c r="C299" s="227">
        <v>1</v>
      </c>
      <c r="D299" s="227">
        <v>3</v>
      </c>
      <c r="E299" s="228" t="s">
        <v>382</v>
      </c>
      <c r="F299" s="229" t="s">
        <v>379</v>
      </c>
      <c r="G299" s="230">
        <v>714.5</v>
      </c>
      <c r="H299" s="230">
        <v>680.6</v>
      </c>
    </row>
    <row r="300" spans="1:8">
      <c r="A300" s="226" t="s">
        <v>389</v>
      </c>
      <c r="B300" s="245">
        <v>916</v>
      </c>
      <c r="C300" s="227">
        <v>1</v>
      </c>
      <c r="D300" s="227">
        <v>3</v>
      </c>
      <c r="E300" s="228" t="s">
        <v>390</v>
      </c>
      <c r="F300" s="229" t="s">
        <v>379</v>
      </c>
      <c r="G300" s="230">
        <v>195.5</v>
      </c>
      <c r="H300" s="230">
        <v>186.6</v>
      </c>
    </row>
    <row r="301" spans="1:8" ht="31.5">
      <c r="A301" s="226" t="s">
        <v>385</v>
      </c>
      <c r="B301" s="245">
        <v>916</v>
      </c>
      <c r="C301" s="227">
        <v>1</v>
      </c>
      <c r="D301" s="227">
        <v>3</v>
      </c>
      <c r="E301" s="228" t="s">
        <v>391</v>
      </c>
      <c r="F301" s="229" t="s">
        <v>379</v>
      </c>
      <c r="G301" s="230">
        <v>195.5</v>
      </c>
      <c r="H301" s="230">
        <v>186.6</v>
      </c>
    </row>
    <row r="302" spans="1:8" ht="78.75">
      <c r="A302" s="226" t="s">
        <v>387</v>
      </c>
      <c r="B302" s="245">
        <v>916</v>
      </c>
      <c r="C302" s="227">
        <v>1</v>
      </c>
      <c r="D302" s="227">
        <v>3</v>
      </c>
      <c r="E302" s="228" t="s">
        <v>391</v>
      </c>
      <c r="F302" s="229" t="s">
        <v>230</v>
      </c>
      <c r="G302" s="230">
        <v>190.6</v>
      </c>
      <c r="H302" s="230">
        <v>181.7</v>
      </c>
    </row>
    <row r="303" spans="1:8" ht="31.5">
      <c r="A303" s="226" t="s">
        <v>392</v>
      </c>
      <c r="B303" s="245">
        <v>916</v>
      </c>
      <c r="C303" s="227">
        <v>1</v>
      </c>
      <c r="D303" s="227">
        <v>3</v>
      </c>
      <c r="E303" s="228" t="s">
        <v>391</v>
      </c>
      <c r="F303" s="229" t="s">
        <v>393</v>
      </c>
      <c r="G303" s="230">
        <v>4.9000000000000004</v>
      </c>
      <c r="H303" s="230">
        <v>4.9000000000000004</v>
      </c>
    </row>
    <row r="304" spans="1:8" ht="31.5">
      <c r="A304" s="226" t="s">
        <v>394</v>
      </c>
      <c r="B304" s="245">
        <v>916</v>
      </c>
      <c r="C304" s="227">
        <v>1</v>
      </c>
      <c r="D304" s="227">
        <v>3</v>
      </c>
      <c r="E304" s="228" t="s">
        <v>395</v>
      </c>
      <c r="F304" s="229" t="s">
        <v>379</v>
      </c>
      <c r="G304" s="230">
        <v>519</v>
      </c>
      <c r="H304" s="230">
        <v>494</v>
      </c>
    </row>
    <row r="305" spans="1:8" ht="31.5">
      <c r="A305" s="226" t="s">
        <v>385</v>
      </c>
      <c r="B305" s="245">
        <v>916</v>
      </c>
      <c r="C305" s="227">
        <v>1</v>
      </c>
      <c r="D305" s="227">
        <v>3</v>
      </c>
      <c r="E305" s="228" t="s">
        <v>396</v>
      </c>
      <c r="F305" s="229" t="s">
        <v>379</v>
      </c>
      <c r="G305" s="230">
        <v>519</v>
      </c>
      <c r="H305" s="230">
        <v>494</v>
      </c>
    </row>
    <row r="306" spans="1:8" ht="78.75">
      <c r="A306" s="226" t="s">
        <v>387</v>
      </c>
      <c r="B306" s="245">
        <v>916</v>
      </c>
      <c r="C306" s="227">
        <v>1</v>
      </c>
      <c r="D306" s="227">
        <v>3</v>
      </c>
      <c r="E306" s="228" t="s">
        <v>396</v>
      </c>
      <c r="F306" s="229" t="s">
        <v>230</v>
      </c>
      <c r="G306" s="230">
        <v>519</v>
      </c>
      <c r="H306" s="230">
        <v>494</v>
      </c>
    </row>
    <row r="307" spans="1:8" s="225" customFormat="1">
      <c r="A307" s="220" t="s">
        <v>793</v>
      </c>
      <c r="B307" s="244">
        <v>917</v>
      </c>
      <c r="C307" s="221">
        <v>0</v>
      </c>
      <c r="D307" s="221">
        <v>0</v>
      </c>
      <c r="E307" s="222" t="s">
        <v>379</v>
      </c>
      <c r="F307" s="223" t="s">
        <v>379</v>
      </c>
      <c r="G307" s="224">
        <v>27115</v>
      </c>
      <c r="H307" s="224">
        <v>28946.2</v>
      </c>
    </row>
    <row r="308" spans="1:8">
      <c r="A308" s="226" t="s">
        <v>378</v>
      </c>
      <c r="B308" s="245">
        <v>917</v>
      </c>
      <c r="C308" s="227">
        <v>1</v>
      </c>
      <c r="D308" s="227">
        <v>0</v>
      </c>
      <c r="E308" s="228" t="s">
        <v>379</v>
      </c>
      <c r="F308" s="229" t="s">
        <v>379</v>
      </c>
      <c r="G308" s="230">
        <v>19409.7</v>
      </c>
      <c r="H308" s="230">
        <v>20969.599999999999</v>
      </c>
    </row>
    <row r="309" spans="1:8" ht="47.25">
      <c r="A309" s="226" t="s">
        <v>380</v>
      </c>
      <c r="B309" s="245">
        <v>917</v>
      </c>
      <c r="C309" s="227">
        <v>1</v>
      </c>
      <c r="D309" s="227">
        <v>2</v>
      </c>
      <c r="E309" s="228" t="s">
        <v>379</v>
      </c>
      <c r="F309" s="229" t="s">
        <v>379</v>
      </c>
      <c r="G309" s="230">
        <v>1169.9000000000001</v>
      </c>
      <c r="H309" s="230">
        <v>1114.9000000000001</v>
      </c>
    </row>
    <row r="310" spans="1:8" ht="31.5">
      <c r="A310" s="226" t="s">
        <v>381</v>
      </c>
      <c r="B310" s="245">
        <v>917</v>
      </c>
      <c r="C310" s="227">
        <v>1</v>
      </c>
      <c r="D310" s="227">
        <v>2</v>
      </c>
      <c r="E310" s="228" t="s">
        <v>382</v>
      </c>
      <c r="F310" s="229" t="s">
        <v>379</v>
      </c>
      <c r="G310" s="230">
        <v>1169.9000000000001</v>
      </c>
      <c r="H310" s="230">
        <v>1114.9000000000001</v>
      </c>
    </row>
    <row r="311" spans="1:8">
      <c r="A311" s="226" t="s">
        <v>383</v>
      </c>
      <c r="B311" s="245">
        <v>917</v>
      </c>
      <c r="C311" s="227">
        <v>1</v>
      </c>
      <c r="D311" s="227">
        <v>2</v>
      </c>
      <c r="E311" s="228" t="s">
        <v>384</v>
      </c>
      <c r="F311" s="229" t="s">
        <v>379</v>
      </c>
      <c r="G311" s="230">
        <v>1169.9000000000001</v>
      </c>
      <c r="H311" s="230">
        <v>1114.9000000000001</v>
      </c>
    </row>
    <row r="312" spans="1:8" ht="31.5">
      <c r="A312" s="226" t="s">
        <v>385</v>
      </c>
      <c r="B312" s="245">
        <v>917</v>
      </c>
      <c r="C312" s="227">
        <v>1</v>
      </c>
      <c r="D312" s="227">
        <v>2</v>
      </c>
      <c r="E312" s="228" t="s">
        <v>386</v>
      </c>
      <c r="F312" s="229" t="s">
        <v>379</v>
      </c>
      <c r="G312" s="230">
        <v>1169.9000000000001</v>
      </c>
      <c r="H312" s="230">
        <v>1114.9000000000001</v>
      </c>
    </row>
    <row r="313" spans="1:8" ht="78.75">
      <c r="A313" s="226" t="s">
        <v>387</v>
      </c>
      <c r="B313" s="245">
        <v>917</v>
      </c>
      <c r="C313" s="227">
        <v>1</v>
      </c>
      <c r="D313" s="227">
        <v>2</v>
      </c>
      <c r="E313" s="228" t="s">
        <v>386</v>
      </c>
      <c r="F313" s="229" t="s">
        <v>230</v>
      </c>
      <c r="G313" s="230">
        <v>1169.9000000000001</v>
      </c>
      <c r="H313" s="230">
        <v>1114.9000000000001</v>
      </c>
    </row>
    <row r="314" spans="1:8" ht="63">
      <c r="A314" s="226" t="s">
        <v>397</v>
      </c>
      <c r="B314" s="245">
        <v>917</v>
      </c>
      <c r="C314" s="227">
        <v>1</v>
      </c>
      <c r="D314" s="227">
        <v>4</v>
      </c>
      <c r="E314" s="228" t="s">
        <v>379</v>
      </c>
      <c r="F314" s="229" t="s">
        <v>379</v>
      </c>
      <c r="G314" s="230">
        <v>15177.6</v>
      </c>
      <c r="H314" s="230">
        <v>14631</v>
      </c>
    </row>
    <row r="315" spans="1:8" ht="31.5">
      <c r="A315" s="226" t="s">
        <v>381</v>
      </c>
      <c r="B315" s="245">
        <v>917</v>
      </c>
      <c r="C315" s="227">
        <v>1</v>
      </c>
      <c r="D315" s="227">
        <v>4</v>
      </c>
      <c r="E315" s="228" t="s">
        <v>382</v>
      </c>
      <c r="F315" s="229" t="s">
        <v>379</v>
      </c>
      <c r="G315" s="230">
        <v>15175.2</v>
      </c>
      <c r="H315" s="230">
        <v>14628.6</v>
      </c>
    </row>
    <row r="316" spans="1:8">
      <c r="A316" s="226" t="s">
        <v>389</v>
      </c>
      <c r="B316" s="245">
        <v>917</v>
      </c>
      <c r="C316" s="227">
        <v>1</v>
      </c>
      <c r="D316" s="227">
        <v>4</v>
      </c>
      <c r="E316" s="228" t="s">
        <v>390</v>
      </c>
      <c r="F316" s="229" t="s">
        <v>379</v>
      </c>
      <c r="G316" s="230">
        <v>15175.2</v>
      </c>
      <c r="H316" s="230">
        <v>14628.6</v>
      </c>
    </row>
    <row r="317" spans="1:8" ht="31.5">
      <c r="A317" s="226" t="s">
        <v>385</v>
      </c>
      <c r="B317" s="245">
        <v>917</v>
      </c>
      <c r="C317" s="227">
        <v>1</v>
      </c>
      <c r="D317" s="227">
        <v>4</v>
      </c>
      <c r="E317" s="228" t="s">
        <v>391</v>
      </c>
      <c r="F317" s="229" t="s">
        <v>379</v>
      </c>
      <c r="G317" s="230">
        <v>9175.2000000000007</v>
      </c>
      <c r="H317" s="230">
        <v>8628.6</v>
      </c>
    </row>
    <row r="318" spans="1:8" ht="78.75">
      <c r="A318" s="226" t="s">
        <v>387</v>
      </c>
      <c r="B318" s="245">
        <v>917</v>
      </c>
      <c r="C318" s="227">
        <v>1</v>
      </c>
      <c r="D318" s="227">
        <v>4</v>
      </c>
      <c r="E318" s="228" t="s">
        <v>391</v>
      </c>
      <c r="F318" s="229" t="s">
        <v>230</v>
      </c>
      <c r="G318" s="230">
        <v>7219.8</v>
      </c>
      <c r="H318" s="230">
        <v>6679.2</v>
      </c>
    </row>
    <row r="319" spans="1:8" ht="31.5">
      <c r="A319" s="226" t="s">
        <v>392</v>
      </c>
      <c r="B319" s="245">
        <v>917</v>
      </c>
      <c r="C319" s="227">
        <v>1</v>
      </c>
      <c r="D319" s="227">
        <v>4</v>
      </c>
      <c r="E319" s="228" t="s">
        <v>391</v>
      </c>
      <c r="F319" s="229" t="s">
        <v>393</v>
      </c>
      <c r="G319" s="230">
        <v>1902.1</v>
      </c>
      <c r="H319" s="230">
        <v>1896.1</v>
      </c>
    </row>
    <row r="320" spans="1:8">
      <c r="A320" s="226" t="s">
        <v>398</v>
      </c>
      <c r="B320" s="245">
        <v>917</v>
      </c>
      <c r="C320" s="227">
        <v>1</v>
      </c>
      <c r="D320" s="227">
        <v>4</v>
      </c>
      <c r="E320" s="228" t="s">
        <v>391</v>
      </c>
      <c r="F320" s="229" t="s">
        <v>399</v>
      </c>
      <c r="G320" s="230">
        <v>53.3</v>
      </c>
      <c r="H320" s="230">
        <v>53.3</v>
      </c>
    </row>
    <row r="321" spans="1:8" ht="63">
      <c r="A321" s="226" t="s">
        <v>400</v>
      </c>
      <c r="B321" s="245">
        <v>917</v>
      </c>
      <c r="C321" s="227">
        <v>1</v>
      </c>
      <c r="D321" s="227">
        <v>4</v>
      </c>
      <c r="E321" s="228" t="s">
        <v>401</v>
      </c>
      <c r="F321" s="229" t="s">
        <v>379</v>
      </c>
      <c r="G321" s="230">
        <v>6000</v>
      </c>
      <c r="H321" s="230">
        <v>6000</v>
      </c>
    </row>
    <row r="322" spans="1:8" ht="78.75">
      <c r="A322" s="226" t="s">
        <v>387</v>
      </c>
      <c r="B322" s="245">
        <v>917</v>
      </c>
      <c r="C322" s="227">
        <v>1</v>
      </c>
      <c r="D322" s="227">
        <v>4</v>
      </c>
      <c r="E322" s="228" t="s">
        <v>401</v>
      </c>
      <c r="F322" s="229" t="s">
        <v>230</v>
      </c>
      <c r="G322" s="230">
        <v>6000</v>
      </c>
      <c r="H322" s="230">
        <v>6000</v>
      </c>
    </row>
    <row r="323" spans="1:8" ht="63">
      <c r="A323" s="226" t="s">
        <v>402</v>
      </c>
      <c r="B323" s="245">
        <v>917</v>
      </c>
      <c r="C323" s="227">
        <v>1</v>
      </c>
      <c r="D323" s="227">
        <v>4</v>
      </c>
      <c r="E323" s="228" t="s">
        <v>403</v>
      </c>
      <c r="F323" s="229" t="s">
        <v>379</v>
      </c>
      <c r="G323" s="230">
        <v>2.4</v>
      </c>
      <c r="H323" s="230">
        <v>2.4</v>
      </c>
    </row>
    <row r="324" spans="1:8" ht="94.5">
      <c r="A324" s="226" t="s">
        <v>404</v>
      </c>
      <c r="B324" s="245">
        <v>917</v>
      </c>
      <c r="C324" s="227">
        <v>1</v>
      </c>
      <c r="D324" s="227">
        <v>4</v>
      </c>
      <c r="E324" s="228" t="s">
        <v>405</v>
      </c>
      <c r="F324" s="229" t="s">
        <v>379</v>
      </c>
      <c r="G324" s="230">
        <v>2.4</v>
      </c>
      <c r="H324" s="230">
        <v>2.4</v>
      </c>
    </row>
    <row r="325" spans="1:8" ht="63">
      <c r="A325" s="226" t="s">
        <v>406</v>
      </c>
      <c r="B325" s="245">
        <v>917</v>
      </c>
      <c r="C325" s="227">
        <v>1</v>
      </c>
      <c r="D325" s="227">
        <v>4</v>
      </c>
      <c r="E325" s="228" t="s">
        <v>407</v>
      </c>
      <c r="F325" s="229" t="s">
        <v>379</v>
      </c>
      <c r="G325" s="230">
        <v>2.4</v>
      </c>
      <c r="H325" s="230">
        <v>2.4</v>
      </c>
    </row>
    <row r="326" spans="1:8" ht="31.5">
      <c r="A326" s="226" t="s">
        <v>392</v>
      </c>
      <c r="B326" s="245">
        <v>917</v>
      </c>
      <c r="C326" s="227">
        <v>1</v>
      </c>
      <c r="D326" s="227">
        <v>4</v>
      </c>
      <c r="E326" s="228" t="s">
        <v>407</v>
      </c>
      <c r="F326" s="229" t="s">
        <v>393</v>
      </c>
      <c r="G326" s="230">
        <v>2.4</v>
      </c>
      <c r="H326" s="230">
        <v>2.4</v>
      </c>
    </row>
    <row r="327" spans="1:8">
      <c r="A327" s="226" t="s">
        <v>775</v>
      </c>
      <c r="B327" s="245">
        <v>917</v>
      </c>
      <c r="C327" s="227">
        <v>1</v>
      </c>
      <c r="D327" s="227">
        <v>7</v>
      </c>
      <c r="E327" s="228" t="s">
        <v>379</v>
      </c>
      <c r="F327" s="229" t="s">
        <v>379</v>
      </c>
      <c r="G327" s="230">
        <v>0</v>
      </c>
      <c r="H327" s="230">
        <v>2300</v>
      </c>
    </row>
    <row r="328" spans="1:8">
      <c r="A328" s="226" t="s">
        <v>776</v>
      </c>
      <c r="B328" s="245">
        <v>917</v>
      </c>
      <c r="C328" s="227">
        <v>1</v>
      </c>
      <c r="D328" s="227">
        <v>7</v>
      </c>
      <c r="E328" s="228" t="s">
        <v>777</v>
      </c>
      <c r="F328" s="229" t="s">
        <v>379</v>
      </c>
      <c r="G328" s="230">
        <v>0</v>
      </c>
      <c r="H328" s="230">
        <v>2300</v>
      </c>
    </row>
    <row r="329" spans="1:8" ht="31.5">
      <c r="A329" s="226" t="s">
        <v>778</v>
      </c>
      <c r="B329" s="245">
        <v>917</v>
      </c>
      <c r="C329" s="227">
        <v>1</v>
      </c>
      <c r="D329" s="227">
        <v>7</v>
      </c>
      <c r="E329" s="228" t="s">
        <v>779</v>
      </c>
      <c r="F329" s="229" t="s">
        <v>379</v>
      </c>
      <c r="G329" s="230">
        <v>0</v>
      </c>
      <c r="H329" s="230">
        <v>2300</v>
      </c>
    </row>
    <row r="330" spans="1:8" ht="31.5">
      <c r="A330" s="226" t="s">
        <v>778</v>
      </c>
      <c r="B330" s="245">
        <v>917</v>
      </c>
      <c r="C330" s="227">
        <v>1</v>
      </c>
      <c r="D330" s="227">
        <v>7</v>
      </c>
      <c r="E330" s="228" t="s">
        <v>779</v>
      </c>
      <c r="F330" s="229" t="s">
        <v>379</v>
      </c>
      <c r="G330" s="230">
        <v>0</v>
      </c>
      <c r="H330" s="230">
        <v>2300</v>
      </c>
    </row>
    <row r="331" spans="1:8">
      <c r="A331" s="226" t="s">
        <v>398</v>
      </c>
      <c r="B331" s="245">
        <v>917</v>
      </c>
      <c r="C331" s="227">
        <v>1</v>
      </c>
      <c r="D331" s="227">
        <v>7</v>
      </c>
      <c r="E331" s="228" t="s">
        <v>779</v>
      </c>
      <c r="F331" s="229" t="s">
        <v>399</v>
      </c>
      <c r="G331" s="230">
        <v>0</v>
      </c>
      <c r="H331" s="230">
        <v>2300</v>
      </c>
    </row>
    <row r="332" spans="1:8">
      <c r="A332" s="226" t="s">
        <v>420</v>
      </c>
      <c r="B332" s="245">
        <v>917</v>
      </c>
      <c r="C332" s="227">
        <v>1</v>
      </c>
      <c r="D332" s="227">
        <v>11</v>
      </c>
      <c r="E332" s="228" t="s">
        <v>379</v>
      </c>
      <c r="F332" s="229" t="s">
        <v>379</v>
      </c>
      <c r="G332" s="230">
        <v>300</v>
      </c>
      <c r="H332" s="230">
        <v>300</v>
      </c>
    </row>
    <row r="333" spans="1:8">
      <c r="A333" s="226" t="s">
        <v>420</v>
      </c>
      <c r="B333" s="245">
        <v>917</v>
      </c>
      <c r="C333" s="227">
        <v>1</v>
      </c>
      <c r="D333" s="227">
        <v>11</v>
      </c>
      <c r="E333" s="228" t="s">
        <v>421</v>
      </c>
      <c r="F333" s="229" t="s">
        <v>379</v>
      </c>
      <c r="G333" s="230">
        <v>300</v>
      </c>
      <c r="H333" s="230">
        <v>300</v>
      </c>
    </row>
    <row r="334" spans="1:8">
      <c r="A334" s="226" t="s">
        <v>422</v>
      </c>
      <c r="B334" s="245">
        <v>917</v>
      </c>
      <c r="C334" s="227">
        <v>1</v>
      </c>
      <c r="D334" s="227">
        <v>11</v>
      </c>
      <c r="E334" s="228" t="s">
        <v>423</v>
      </c>
      <c r="F334" s="229" t="s">
        <v>379</v>
      </c>
      <c r="G334" s="230">
        <v>300</v>
      </c>
      <c r="H334" s="230">
        <v>300</v>
      </c>
    </row>
    <row r="335" spans="1:8" ht="31.5">
      <c r="A335" s="226" t="s">
        <v>424</v>
      </c>
      <c r="B335" s="245">
        <v>917</v>
      </c>
      <c r="C335" s="227">
        <v>1</v>
      </c>
      <c r="D335" s="227">
        <v>11</v>
      </c>
      <c r="E335" s="228" t="s">
        <v>425</v>
      </c>
      <c r="F335" s="229" t="s">
        <v>379</v>
      </c>
      <c r="G335" s="230">
        <v>300</v>
      </c>
      <c r="H335" s="230">
        <v>300</v>
      </c>
    </row>
    <row r="336" spans="1:8">
      <c r="A336" s="226" t="s">
        <v>398</v>
      </c>
      <c r="B336" s="245">
        <v>917</v>
      </c>
      <c r="C336" s="227">
        <v>1</v>
      </c>
      <c r="D336" s="227">
        <v>11</v>
      </c>
      <c r="E336" s="228" t="s">
        <v>425</v>
      </c>
      <c r="F336" s="229" t="s">
        <v>399</v>
      </c>
      <c r="G336" s="230">
        <v>300</v>
      </c>
      <c r="H336" s="230">
        <v>300</v>
      </c>
    </row>
    <row r="337" spans="1:8">
      <c r="A337" s="226" t="s">
        <v>426</v>
      </c>
      <c r="B337" s="245">
        <v>917</v>
      </c>
      <c r="C337" s="227">
        <v>1</v>
      </c>
      <c r="D337" s="227">
        <v>13</v>
      </c>
      <c r="E337" s="228" t="s">
        <v>379</v>
      </c>
      <c r="F337" s="229" t="s">
        <v>379</v>
      </c>
      <c r="G337" s="230">
        <v>2762.2</v>
      </c>
      <c r="H337" s="230">
        <v>2623.7</v>
      </c>
    </row>
    <row r="338" spans="1:8" ht="31.5">
      <c r="A338" s="226" t="s">
        <v>381</v>
      </c>
      <c r="B338" s="245">
        <v>917</v>
      </c>
      <c r="C338" s="227">
        <v>1</v>
      </c>
      <c r="D338" s="227">
        <v>13</v>
      </c>
      <c r="E338" s="228" t="s">
        <v>382</v>
      </c>
      <c r="F338" s="229" t="s">
        <v>379</v>
      </c>
      <c r="G338" s="230">
        <v>2628.1</v>
      </c>
      <c r="H338" s="230">
        <v>2489.6</v>
      </c>
    </row>
    <row r="339" spans="1:8" ht="31.5">
      <c r="A339" s="226" t="s">
        <v>427</v>
      </c>
      <c r="B339" s="245">
        <v>917</v>
      </c>
      <c r="C339" s="227">
        <v>1</v>
      </c>
      <c r="D339" s="227">
        <v>13</v>
      </c>
      <c r="E339" s="228" t="s">
        <v>428</v>
      </c>
      <c r="F339" s="229" t="s">
        <v>379</v>
      </c>
      <c r="G339" s="230">
        <v>2628.1</v>
      </c>
      <c r="H339" s="230">
        <v>2489.6</v>
      </c>
    </row>
    <row r="340" spans="1:8" ht="78.75">
      <c r="A340" s="226" t="s">
        <v>429</v>
      </c>
      <c r="B340" s="245">
        <v>917</v>
      </c>
      <c r="C340" s="227">
        <v>1</v>
      </c>
      <c r="D340" s="227">
        <v>13</v>
      </c>
      <c r="E340" s="228" t="s">
        <v>430</v>
      </c>
      <c r="F340" s="229" t="s">
        <v>379</v>
      </c>
      <c r="G340" s="230">
        <v>1047.2</v>
      </c>
      <c r="H340" s="230">
        <v>992.1</v>
      </c>
    </row>
    <row r="341" spans="1:8" ht="78.75">
      <c r="A341" s="226" t="s">
        <v>387</v>
      </c>
      <c r="B341" s="245">
        <v>917</v>
      </c>
      <c r="C341" s="227">
        <v>1</v>
      </c>
      <c r="D341" s="227">
        <v>13</v>
      </c>
      <c r="E341" s="228" t="s">
        <v>430</v>
      </c>
      <c r="F341" s="229" t="s">
        <v>230</v>
      </c>
      <c r="G341" s="230">
        <v>856.5</v>
      </c>
      <c r="H341" s="230">
        <v>811.9</v>
      </c>
    </row>
    <row r="342" spans="1:8" ht="31.5">
      <c r="A342" s="226" t="s">
        <v>392</v>
      </c>
      <c r="B342" s="245">
        <v>917</v>
      </c>
      <c r="C342" s="227">
        <v>1</v>
      </c>
      <c r="D342" s="227">
        <v>13</v>
      </c>
      <c r="E342" s="228" t="s">
        <v>430</v>
      </c>
      <c r="F342" s="229" t="s">
        <v>393</v>
      </c>
      <c r="G342" s="230">
        <v>190.7</v>
      </c>
      <c r="H342" s="230">
        <v>180.2</v>
      </c>
    </row>
    <row r="343" spans="1:8" ht="31.5">
      <c r="A343" s="226" t="s">
        <v>431</v>
      </c>
      <c r="B343" s="245">
        <v>917</v>
      </c>
      <c r="C343" s="227">
        <v>1</v>
      </c>
      <c r="D343" s="227">
        <v>13</v>
      </c>
      <c r="E343" s="228" t="s">
        <v>432</v>
      </c>
      <c r="F343" s="229" t="s">
        <v>379</v>
      </c>
      <c r="G343" s="230">
        <v>574.9</v>
      </c>
      <c r="H343" s="230">
        <v>544.70000000000005</v>
      </c>
    </row>
    <row r="344" spans="1:8" ht="78.75">
      <c r="A344" s="226" t="s">
        <v>387</v>
      </c>
      <c r="B344" s="245">
        <v>917</v>
      </c>
      <c r="C344" s="227">
        <v>1</v>
      </c>
      <c r="D344" s="227">
        <v>13</v>
      </c>
      <c r="E344" s="228" t="s">
        <v>432</v>
      </c>
      <c r="F344" s="229" t="s">
        <v>230</v>
      </c>
      <c r="G344" s="230">
        <v>529.1</v>
      </c>
      <c r="H344" s="230">
        <v>501.4</v>
      </c>
    </row>
    <row r="345" spans="1:8" ht="31.5">
      <c r="A345" s="226" t="s">
        <v>392</v>
      </c>
      <c r="B345" s="245">
        <v>917</v>
      </c>
      <c r="C345" s="227">
        <v>1</v>
      </c>
      <c r="D345" s="227">
        <v>13</v>
      </c>
      <c r="E345" s="228" t="s">
        <v>432</v>
      </c>
      <c r="F345" s="229" t="s">
        <v>393</v>
      </c>
      <c r="G345" s="230">
        <v>45.8</v>
      </c>
      <c r="H345" s="230">
        <v>43.3</v>
      </c>
    </row>
    <row r="346" spans="1:8" ht="63">
      <c r="A346" s="226" t="s">
        <v>433</v>
      </c>
      <c r="B346" s="245">
        <v>917</v>
      </c>
      <c r="C346" s="227">
        <v>1</v>
      </c>
      <c r="D346" s="227">
        <v>13</v>
      </c>
      <c r="E346" s="228" t="s">
        <v>434</v>
      </c>
      <c r="F346" s="229" t="s">
        <v>379</v>
      </c>
      <c r="G346" s="230">
        <v>429.9</v>
      </c>
      <c r="H346" s="230">
        <v>407.3</v>
      </c>
    </row>
    <row r="347" spans="1:8" ht="78.75">
      <c r="A347" s="226" t="s">
        <v>387</v>
      </c>
      <c r="B347" s="245">
        <v>917</v>
      </c>
      <c r="C347" s="227">
        <v>1</v>
      </c>
      <c r="D347" s="227">
        <v>13</v>
      </c>
      <c r="E347" s="228" t="s">
        <v>434</v>
      </c>
      <c r="F347" s="229" t="s">
        <v>230</v>
      </c>
      <c r="G347" s="230">
        <v>373.8</v>
      </c>
      <c r="H347" s="230">
        <v>354.2</v>
      </c>
    </row>
    <row r="348" spans="1:8" ht="31.5">
      <c r="A348" s="226" t="s">
        <v>392</v>
      </c>
      <c r="B348" s="245">
        <v>917</v>
      </c>
      <c r="C348" s="227">
        <v>1</v>
      </c>
      <c r="D348" s="227">
        <v>13</v>
      </c>
      <c r="E348" s="228" t="s">
        <v>434</v>
      </c>
      <c r="F348" s="229" t="s">
        <v>393</v>
      </c>
      <c r="G348" s="230">
        <v>56.1</v>
      </c>
      <c r="H348" s="230">
        <v>53.1</v>
      </c>
    </row>
    <row r="349" spans="1:8" ht="63">
      <c r="A349" s="226" t="s">
        <v>435</v>
      </c>
      <c r="B349" s="245">
        <v>917</v>
      </c>
      <c r="C349" s="227">
        <v>1</v>
      </c>
      <c r="D349" s="227">
        <v>13</v>
      </c>
      <c r="E349" s="228" t="s">
        <v>436</v>
      </c>
      <c r="F349" s="229" t="s">
        <v>379</v>
      </c>
      <c r="G349" s="230">
        <v>575.5</v>
      </c>
      <c r="H349" s="230">
        <v>544.9</v>
      </c>
    </row>
    <row r="350" spans="1:8" ht="78.75">
      <c r="A350" s="226" t="s">
        <v>387</v>
      </c>
      <c r="B350" s="245">
        <v>917</v>
      </c>
      <c r="C350" s="227">
        <v>1</v>
      </c>
      <c r="D350" s="227">
        <v>13</v>
      </c>
      <c r="E350" s="228" t="s">
        <v>436</v>
      </c>
      <c r="F350" s="229" t="s">
        <v>230</v>
      </c>
      <c r="G350" s="230">
        <v>527</v>
      </c>
      <c r="H350" s="230">
        <v>499</v>
      </c>
    </row>
    <row r="351" spans="1:8" ht="31.5">
      <c r="A351" s="226" t="s">
        <v>392</v>
      </c>
      <c r="B351" s="245">
        <v>917</v>
      </c>
      <c r="C351" s="227">
        <v>1</v>
      </c>
      <c r="D351" s="227">
        <v>13</v>
      </c>
      <c r="E351" s="228" t="s">
        <v>436</v>
      </c>
      <c r="F351" s="229" t="s">
        <v>393</v>
      </c>
      <c r="G351" s="230">
        <v>48.5</v>
      </c>
      <c r="H351" s="230">
        <v>45.9</v>
      </c>
    </row>
    <row r="352" spans="1:8" ht="110.25">
      <c r="A352" s="226" t="s">
        <v>437</v>
      </c>
      <c r="B352" s="245">
        <v>917</v>
      </c>
      <c r="C352" s="227">
        <v>1</v>
      </c>
      <c r="D352" s="227">
        <v>13</v>
      </c>
      <c r="E352" s="228" t="s">
        <v>438</v>
      </c>
      <c r="F352" s="229" t="s">
        <v>379</v>
      </c>
      <c r="G352" s="230">
        <v>0.6</v>
      </c>
      <c r="H352" s="230">
        <v>0.6</v>
      </c>
    </row>
    <row r="353" spans="1:8" ht="31.5">
      <c r="A353" s="226" t="s">
        <v>392</v>
      </c>
      <c r="B353" s="245">
        <v>917</v>
      </c>
      <c r="C353" s="227">
        <v>1</v>
      </c>
      <c r="D353" s="227">
        <v>13</v>
      </c>
      <c r="E353" s="228" t="s">
        <v>438</v>
      </c>
      <c r="F353" s="229" t="s">
        <v>393</v>
      </c>
      <c r="G353" s="230">
        <v>0.6</v>
      </c>
      <c r="H353" s="230">
        <v>0.6</v>
      </c>
    </row>
    <row r="354" spans="1:8" ht="31.5">
      <c r="A354" s="226" t="s">
        <v>439</v>
      </c>
      <c r="B354" s="245">
        <v>917</v>
      </c>
      <c r="C354" s="227">
        <v>1</v>
      </c>
      <c r="D354" s="227">
        <v>13</v>
      </c>
      <c r="E354" s="228" t="s">
        <v>440</v>
      </c>
      <c r="F354" s="229" t="s">
        <v>379</v>
      </c>
      <c r="G354" s="230">
        <v>58.1</v>
      </c>
      <c r="H354" s="230">
        <v>58.1</v>
      </c>
    </row>
    <row r="355" spans="1:8" ht="31.5">
      <c r="A355" s="226" t="s">
        <v>441</v>
      </c>
      <c r="B355" s="245">
        <v>917</v>
      </c>
      <c r="C355" s="227">
        <v>1</v>
      </c>
      <c r="D355" s="227">
        <v>13</v>
      </c>
      <c r="E355" s="228" t="s">
        <v>442</v>
      </c>
      <c r="F355" s="229" t="s">
        <v>379</v>
      </c>
      <c r="G355" s="230">
        <v>58.1</v>
      </c>
      <c r="H355" s="230">
        <v>58.1</v>
      </c>
    </row>
    <row r="356" spans="1:8" ht="31.5">
      <c r="A356" s="226" t="s">
        <v>443</v>
      </c>
      <c r="B356" s="245">
        <v>917</v>
      </c>
      <c r="C356" s="227">
        <v>1</v>
      </c>
      <c r="D356" s="227">
        <v>13</v>
      </c>
      <c r="E356" s="228" t="s">
        <v>444</v>
      </c>
      <c r="F356" s="229" t="s">
        <v>379</v>
      </c>
      <c r="G356" s="230">
        <v>58.1</v>
      </c>
      <c r="H356" s="230">
        <v>58.1</v>
      </c>
    </row>
    <row r="357" spans="1:8">
      <c r="A357" s="226" t="s">
        <v>398</v>
      </c>
      <c r="B357" s="245">
        <v>917</v>
      </c>
      <c r="C357" s="227">
        <v>1</v>
      </c>
      <c r="D357" s="227">
        <v>13</v>
      </c>
      <c r="E357" s="228" t="s">
        <v>444</v>
      </c>
      <c r="F357" s="229" t="s">
        <v>399</v>
      </c>
      <c r="G357" s="230">
        <v>58.1</v>
      </c>
      <c r="H357" s="230">
        <v>58.1</v>
      </c>
    </row>
    <row r="358" spans="1:8" ht="47.25">
      <c r="A358" s="226" t="s">
        <v>459</v>
      </c>
      <c r="B358" s="245">
        <v>917</v>
      </c>
      <c r="C358" s="227">
        <v>1</v>
      </c>
      <c r="D358" s="227">
        <v>13</v>
      </c>
      <c r="E358" s="228" t="s">
        <v>460</v>
      </c>
      <c r="F358" s="229" t="s">
        <v>379</v>
      </c>
      <c r="G358" s="230">
        <v>21</v>
      </c>
      <c r="H358" s="230">
        <v>21</v>
      </c>
    </row>
    <row r="359" spans="1:8" ht="31.5">
      <c r="A359" s="226" t="s">
        <v>461</v>
      </c>
      <c r="B359" s="245">
        <v>917</v>
      </c>
      <c r="C359" s="227">
        <v>1</v>
      </c>
      <c r="D359" s="227">
        <v>13</v>
      </c>
      <c r="E359" s="228" t="s">
        <v>462</v>
      </c>
      <c r="F359" s="229" t="s">
        <v>379</v>
      </c>
      <c r="G359" s="230">
        <v>21</v>
      </c>
      <c r="H359" s="230">
        <v>21</v>
      </c>
    </row>
    <row r="360" spans="1:8" ht="31.5">
      <c r="A360" s="226" t="s">
        <v>463</v>
      </c>
      <c r="B360" s="245">
        <v>917</v>
      </c>
      <c r="C360" s="227">
        <v>1</v>
      </c>
      <c r="D360" s="227">
        <v>13</v>
      </c>
      <c r="E360" s="228" t="s">
        <v>464</v>
      </c>
      <c r="F360" s="229" t="s">
        <v>379</v>
      </c>
      <c r="G360" s="230">
        <v>21</v>
      </c>
      <c r="H360" s="230">
        <v>21</v>
      </c>
    </row>
    <row r="361" spans="1:8" ht="31.5">
      <c r="A361" s="226" t="s">
        <v>392</v>
      </c>
      <c r="B361" s="245">
        <v>917</v>
      </c>
      <c r="C361" s="227">
        <v>1</v>
      </c>
      <c r="D361" s="227">
        <v>13</v>
      </c>
      <c r="E361" s="228" t="s">
        <v>464</v>
      </c>
      <c r="F361" s="229" t="s">
        <v>393</v>
      </c>
      <c r="G361" s="230">
        <v>21</v>
      </c>
      <c r="H361" s="230">
        <v>21</v>
      </c>
    </row>
    <row r="362" spans="1:8" ht="47.25">
      <c r="A362" s="226" t="s">
        <v>473</v>
      </c>
      <c r="B362" s="245">
        <v>917</v>
      </c>
      <c r="C362" s="227">
        <v>1</v>
      </c>
      <c r="D362" s="227">
        <v>13</v>
      </c>
      <c r="E362" s="228" t="s">
        <v>474</v>
      </c>
      <c r="F362" s="229" t="s">
        <v>379</v>
      </c>
      <c r="G362" s="230">
        <v>40</v>
      </c>
      <c r="H362" s="230">
        <v>40</v>
      </c>
    </row>
    <row r="363" spans="1:8" ht="126">
      <c r="A363" s="226" t="s">
        <v>475</v>
      </c>
      <c r="B363" s="245">
        <v>917</v>
      </c>
      <c r="C363" s="227">
        <v>1</v>
      </c>
      <c r="D363" s="227">
        <v>13</v>
      </c>
      <c r="E363" s="228" t="s">
        <v>476</v>
      </c>
      <c r="F363" s="229" t="s">
        <v>379</v>
      </c>
      <c r="G363" s="230">
        <v>40</v>
      </c>
      <c r="H363" s="230">
        <v>40</v>
      </c>
    </row>
    <row r="364" spans="1:8" ht="78.75">
      <c r="A364" s="226" t="s">
        <v>477</v>
      </c>
      <c r="B364" s="245">
        <v>917</v>
      </c>
      <c r="C364" s="227">
        <v>1</v>
      </c>
      <c r="D364" s="227">
        <v>13</v>
      </c>
      <c r="E364" s="228" t="s">
        <v>478</v>
      </c>
      <c r="F364" s="229" t="s">
        <v>379</v>
      </c>
      <c r="G364" s="230">
        <v>25</v>
      </c>
      <c r="H364" s="230">
        <v>25</v>
      </c>
    </row>
    <row r="365" spans="1:8" ht="31.5">
      <c r="A365" s="226" t="s">
        <v>392</v>
      </c>
      <c r="B365" s="245">
        <v>917</v>
      </c>
      <c r="C365" s="227">
        <v>1</v>
      </c>
      <c r="D365" s="227">
        <v>13</v>
      </c>
      <c r="E365" s="228" t="s">
        <v>478</v>
      </c>
      <c r="F365" s="229" t="s">
        <v>393</v>
      </c>
      <c r="G365" s="230">
        <v>25</v>
      </c>
      <c r="H365" s="230">
        <v>25</v>
      </c>
    </row>
    <row r="366" spans="1:8" ht="63">
      <c r="A366" s="226" t="s">
        <v>479</v>
      </c>
      <c r="B366" s="245">
        <v>917</v>
      </c>
      <c r="C366" s="227">
        <v>1</v>
      </c>
      <c r="D366" s="227">
        <v>13</v>
      </c>
      <c r="E366" s="228" t="s">
        <v>480</v>
      </c>
      <c r="F366" s="229" t="s">
        <v>379</v>
      </c>
      <c r="G366" s="230">
        <v>10</v>
      </c>
      <c r="H366" s="230">
        <v>10</v>
      </c>
    </row>
    <row r="367" spans="1:8" ht="31.5">
      <c r="A367" s="226" t="s">
        <v>392</v>
      </c>
      <c r="B367" s="245">
        <v>917</v>
      </c>
      <c r="C367" s="227">
        <v>1</v>
      </c>
      <c r="D367" s="227">
        <v>13</v>
      </c>
      <c r="E367" s="228" t="s">
        <v>480</v>
      </c>
      <c r="F367" s="229" t="s">
        <v>393</v>
      </c>
      <c r="G367" s="230">
        <v>10</v>
      </c>
      <c r="H367" s="230">
        <v>10</v>
      </c>
    </row>
    <row r="368" spans="1:8" ht="63">
      <c r="A368" s="226" t="s">
        <v>481</v>
      </c>
      <c r="B368" s="245">
        <v>917</v>
      </c>
      <c r="C368" s="227">
        <v>1</v>
      </c>
      <c r="D368" s="227">
        <v>13</v>
      </c>
      <c r="E368" s="228" t="s">
        <v>482</v>
      </c>
      <c r="F368" s="229" t="s">
        <v>379</v>
      </c>
      <c r="G368" s="230">
        <v>5</v>
      </c>
      <c r="H368" s="230">
        <v>5</v>
      </c>
    </row>
    <row r="369" spans="1:8" ht="31.5">
      <c r="A369" s="226" t="s">
        <v>392</v>
      </c>
      <c r="B369" s="245">
        <v>917</v>
      </c>
      <c r="C369" s="227">
        <v>1</v>
      </c>
      <c r="D369" s="227">
        <v>13</v>
      </c>
      <c r="E369" s="228" t="s">
        <v>482</v>
      </c>
      <c r="F369" s="229" t="s">
        <v>393</v>
      </c>
      <c r="G369" s="230">
        <v>5</v>
      </c>
      <c r="H369" s="230">
        <v>5</v>
      </c>
    </row>
    <row r="370" spans="1:8" ht="63">
      <c r="A370" s="226" t="s">
        <v>483</v>
      </c>
      <c r="B370" s="245">
        <v>917</v>
      </c>
      <c r="C370" s="227">
        <v>1</v>
      </c>
      <c r="D370" s="227">
        <v>13</v>
      </c>
      <c r="E370" s="228" t="s">
        <v>484</v>
      </c>
      <c r="F370" s="229" t="s">
        <v>379</v>
      </c>
      <c r="G370" s="230">
        <v>15</v>
      </c>
      <c r="H370" s="230">
        <v>15</v>
      </c>
    </row>
    <row r="371" spans="1:8" ht="173.25">
      <c r="A371" s="226" t="s">
        <v>485</v>
      </c>
      <c r="B371" s="245">
        <v>917</v>
      </c>
      <c r="C371" s="227">
        <v>1</v>
      </c>
      <c r="D371" s="227">
        <v>13</v>
      </c>
      <c r="E371" s="228" t="s">
        <v>486</v>
      </c>
      <c r="F371" s="229" t="s">
        <v>379</v>
      </c>
      <c r="G371" s="230">
        <v>15</v>
      </c>
      <c r="H371" s="230">
        <v>15</v>
      </c>
    </row>
    <row r="372" spans="1:8" ht="31.5">
      <c r="A372" s="226" t="s">
        <v>487</v>
      </c>
      <c r="B372" s="245">
        <v>917</v>
      </c>
      <c r="C372" s="227">
        <v>1</v>
      </c>
      <c r="D372" s="227">
        <v>13</v>
      </c>
      <c r="E372" s="228" t="s">
        <v>488</v>
      </c>
      <c r="F372" s="229" t="s">
        <v>379</v>
      </c>
      <c r="G372" s="230">
        <v>15</v>
      </c>
      <c r="H372" s="230">
        <v>15</v>
      </c>
    </row>
    <row r="373" spans="1:8" ht="31.5">
      <c r="A373" s="226" t="s">
        <v>392</v>
      </c>
      <c r="B373" s="245">
        <v>917</v>
      </c>
      <c r="C373" s="227">
        <v>1</v>
      </c>
      <c r="D373" s="227">
        <v>13</v>
      </c>
      <c r="E373" s="228" t="s">
        <v>488</v>
      </c>
      <c r="F373" s="229" t="s">
        <v>393</v>
      </c>
      <c r="G373" s="230">
        <v>15</v>
      </c>
      <c r="H373" s="230">
        <v>15</v>
      </c>
    </row>
    <row r="374" spans="1:8">
      <c r="A374" s="226" t="s">
        <v>489</v>
      </c>
      <c r="B374" s="245">
        <v>917</v>
      </c>
      <c r="C374" s="227">
        <v>4</v>
      </c>
      <c r="D374" s="227">
        <v>0</v>
      </c>
      <c r="E374" s="228" t="s">
        <v>379</v>
      </c>
      <c r="F374" s="229" t="s">
        <v>379</v>
      </c>
      <c r="G374" s="230">
        <v>60</v>
      </c>
      <c r="H374" s="230">
        <v>60</v>
      </c>
    </row>
    <row r="375" spans="1:8">
      <c r="A375" s="226" t="s">
        <v>500</v>
      </c>
      <c r="B375" s="245">
        <v>917</v>
      </c>
      <c r="C375" s="227">
        <v>4</v>
      </c>
      <c r="D375" s="227">
        <v>12</v>
      </c>
      <c r="E375" s="228" t="s">
        <v>379</v>
      </c>
      <c r="F375" s="229" t="s">
        <v>379</v>
      </c>
      <c r="G375" s="230">
        <v>60</v>
      </c>
      <c r="H375" s="230">
        <v>60</v>
      </c>
    </row>
    <row r="376" spans="1:8" ht="47.25">
      <c r="A376" s="226" t="s">
        <v>501</v>
      </c>
      <c r="B376" s="245">
        <v>917</v>
      </c>
      <c r="C376" s="227">
        <v>4</v>
      </c>
      <c r="D376" s="227">
        <v>12</v>
      </c>
      <c r="E376" s="228" t="s">
        <v>502</v>
      </c>
      <c r="F376" s="229" t="s">
        <v>379</v>
      </c>
      <c r="G376" s="230">
        <v>60</v>
      </c>
      <c r="H376" s="230">
        <v>60</v>
      </c>
    </row>
    <row r="377" spans="1:8" ht="63">
      <c r="A377" s="226" t="s">
        <v>503</v>
      </c>
      <c r="B377" s="245">
        <v>917</v>
      </c>
      <c r="C377" s="227">
        <v>4</v>
      </c>
      <c r="D377" s="227">
        <v>12</v>
      </c>
      <c r="E377" s="228" t="s">
        <v>504</v>
      </c>
      <c r="F377" s="229" t="s">
        <v>379</v>
      </c>
      <c r="G377" s="230">
        <v>60</v>
      </c>
      <c r="H377" s="230">
        <v>60</v>
      </c>
    </row>
    <row r="378" spans="1:8" ht="78.75">
      <c r="A378" s="226" t="s">
        <v>505</v>
      </c>
      <c r="B378" s="245">
        <v>917</v>
      </c>
      <c r="C378" s="227">
        <v>4</v>
      </c>
      <c r="D378" s="227">
        <v>12</v>
      </c>
      <c r="E378" s="228" t="s">
        <v>506</v>
      </c>
      <c r="F378" s="229" t="s">
        <v>379</v>
      </c>
      <c r="G378" s="230">
        <v>50</v>
      </c>
      <c r="H378" s="230">
        <v>50</v>
      </c>
    </row>
    <row r="379" spans="1:8">
      <c r="A379" s="226" t="s">
        <v>398</v>
      </c>
      <c r="B379" s="245">
        <v>917</v>
      </c>
      <c r="C379" s="227">
        <v>4</v>
      </c>
      <c r="D379" s="227">
        <v>12</v>
      </c>
      <c r="E379" s="228" t="s">
        <v>506</v>
      </c>
      <c r="F379" s="229" t="s">
        <v>399</v>
      </c>
      <c r="G379" s="230">
        <v>50</v>
      </c>
      <c r="H379" s="230">
        <v>50</v>
      </c>
    </row>
    <row r="380" spans="1:8" ht="31.5">
      <c r="A380" s="226" t="s">
        <v>507</v>
      </c>
      <c r="B380" s="245">
        <v>917</v>
      </c>
      <c r="C380" s="227">
        <v>4</v>
      </c>
      <c r="D380" s="227">
        <v>12</v>
      </c>
      <c r="E380" s="228" t="s">
        <v>508</v>
      </c>
      <c r="F380" s="229" t="s">
        <v>379</v>
      </c>
      <c r="G380" s="230">
        <v>10</v>
      </c>
      <c r="H380" s="230">
        <v>10</v>
      </c>
    </row>
    <row r="381" spans="1:8" ht="31.5">
      <c r="A381" s="226" t="s">
        <v>392</v>
      </c>
      <c r="B381" s="245">
        <v>917</v>
      </c>
      <c r="C381" s="227">
        <v>4</v>
      </c>
      <c r="D381" s="227">
        <v>12</v>
      </c>
      <c r="E381" s="228" t="s">
        <v>508</v>
      </c>
      <c r="F381" s="229" t="s">
        <v>393</v>
      </c>
      <c r="G381" s="230">
        <v>10</v>
      </c>
      <c r="H381" s="230">
        <v>10</v>
      </c>
    </row>
    <row r="382" spans="1:8">
      <c r="A382" s="226" t="s">
        <v>528</v>
      </c>
      <c r="B382" s="245">
        <v>917</v>
      </c>
      <c r="C382" s="227">
        <v>7</v>
      </c>
      <c r="D382" s="227">
        <v>0</v>
      </c>
      <c r="E382" s="228" t="s">
        <v>379</v>
      </c>
      <c r="F382" s="229" t="s">
        <v>379</v>
      </c>
      <c r="G382" s="230">
        <v>192</v>
      </c>
      <c r="H382" s="230">
        <v>243.5</v>
      </c>
    </row>
    <row r="383" spans="1:8" ht="31.5">
      <c r="A383" s="226" t="s">
        <v>610</v>
      </c>
      <c r="B383" s="245">
        <v>917</v>
      </c>
      <c r="C383" s="227">
        <v>7</v>
      </c>
      <c r="D383" s="227">
        <v>5</v>
      </c>
      <c r="E383" s="228" t="s">
        <v>379</v>
      </c>
      <c r="F383" s="229" t="s">
        <v>379</v>
      </c>
      <c r="G383" s="230">
        <v>28</v>
      </c>
      <c r="H383" s="230">
        <v>23.5</v>
      </c>
    </row>
    <row r="384" spans="1:8" ht="31.5">
      <c r="A384" s="226" t="s">
        <v>611</v>
      </c>
      <c r="B384" s="245">
        <v>917</v>
      </c>
      <c r="C384" s="227">
        <v>7</v>
      </c>
      <c r="D384" s="227">
        <v>5</v>
      </c>
      <c r="E384" s="228" t="s">
        <v>612</v>
      </c>
      <c r="F384" s="229" t="s">
        <v>379</v>
      </c>
      <c r="G384" s="230">
        <v>4.5</v>
      </c>
      <c r="H384" s="230">
        <v>0</v>
      </c>
    </row>
    <row r="385" spans="1:8">
      <c r="A385" s="226" t="s">
        <v>613</v>
      </c>
      <c r="B385" s="245">
        <v>917</v>
      </c>
      <c r="C385" s="227">
        <v>7</v>
      </c>
      <c r="D385" s="227">
        <v>5</v>
      </c>
      <c r="E385" s="228" t="s">
        <v>614</v>
      </c>
      <c r="F385" s="229" t="s">
        <v>379</v>
      </c>
      <c r="G385" s="230">
        <v>4.5</v>
      </c>
      <c r="H385" s="230">
        <v>0</v>
      </c>
    </row>
    <row r="386" spans="1:8" ht="31.5">
      <c r="A386" s="226" t="s">
        <v>392</v>
      </c>
      <c r="B386" s="245">
        <v>917</v>
      </c>
      <c r="C386" s="227">
        <v>7</v>
      </c>
      <c r="D386" s="227">
        <v>5</v>
      </c>
      <c r="E386" s="228" t="s">
        <v>614</v>
      </c>
      <c r="F386" s="229" t="s">
        <v>393</v>
      </c>
      <c r="G386" s="230">
        <v>4.5</v>
      </c>
      <c r="H386" s="230">
        <v>0</v>
      </c>
    </row>
    <row r="387" spans="1:8" ht="47.45" customHeight="1">
      <c r="A387" s="226" t="s">
        <v>619</v>
      </c>
      <c r="B387" s="245">
        <v>917</v>
      </c>
      <c r="C387" s="227">
        <v>7</v>
      </c>
      <c r="D387" s="227">
        <v>5</v>
      </c>
      <c r="E387" s="228" t="s">
        <v>620</v>
      </c>
      <c r="F387" s="229" t="s">
        <v>379</v>
      </c>
      <c r="G387" s="230">
        <v>23.5</v>
      </c>
      <c r="H387" s="230">
        <v>23.5</v>
      </c>
    </row>
    <row r="388" spans="1:8" ht="63">
      <c r="A388" s="226" t="s">
        <v>621</v>
      </c>
      <c r="B388" s="245">
        <v>917</v>
      </c>
      <c r="C388" s="227">
        <v>7</v>
      </c>
      <c r="D388" s="227">
        <v>5</v>
      </c>
      <c r="E388" s="228" t="s">
        <v>622</v>
      </c>
      <c r="F388" s="229" t="s">
        <v>379</v>
      </c>
      <c r="G388" s="230">
        <v>23.5</v>
      </c>
      <c r="H388" s="230">
        <v>23.5</v>
      </c>
    </row>
    <row r="389" spans="1:8" ht="63">
      <c r="A389" s="226" t="s">
        <v>623</v>
      </c>
      <c r="B389" s="245">
        <v>917</v>
      </c>
      <c r="C389" s="227">
        <v>7</v>
      </c>
      <c r="D389" s="227">
        <v>5</v>
      </c>
      <c r="E389" s="228" t="s">
        <v>624</v>
      </c>
      <c r="F389" s="229" t="s">
        <v>379</v>
      </c>
      <c r="G389" s="230">
        <v>9.5</v>
      </c>
      <c r="H389" s="230">
        <v>9.5</v>
      </c>
    </row>
    <row r="390" spans="1:8" ht="31.5">
      <c r="A390" s="226" t="s">
        <v>392</v>
      </c>
      <c r="B390" s="245">
        <v>917</v>
      </c>
      <c r="C390" s="227">
        <v>7</v>
      </c>
      <c r="D390" s="227">
        <v>5</v>
      </c>
      <c r="E390" s="228" t="s">
        <v>624</v>
      </c>
      <c r="F390" s="229" t="s">
        <v>393</v>
      </c>
      <c r="G390" s="230">
        <v>9.5</v>
      </c>
      <c r="H390" s="230">
        <v>9.5</v>
      </c>
    </row>
    <row r="391" spans="1:8" ht="47.25">
      <c r="A391" s="226" t="s">
        <v>625</v>
      </c>
      <c r="B391" s="245">
        <v>917</v>
      </c>
      <c r="C391" s="227">
        <v>7</v>
      </c>
      <c r="D391" s="227">
        <v>5</v>
      </c>
      <c r="E391" s="228" t="s">
        <v>626</v>
      </c>
      <c r="F391" s="229" t="s">
        <v>379</v>
      </c>
      <c r="G391" s="230">
        <v>5.5</v>
      </c>
      <c r="H391" s="230">
        <v>8.5</v>
      </c>
    </row>
    <row r="392" spans="1:8" ht="31.5">
      <c r="A392" s="226" t="s">
        <v>392</v>
      </c>
      <c r="B392" s="245">
        <v>917</v>
      </c>
      <c r="C392" s="227">
        <v>7</v>
      </c>
      <c r="D392" s="227">
        <v>5</v>
      </c>
      <c r="E392" s="228" t="s">
        <v>626</v>
      </c>
      <c r="F392" s="229" t="s">
        <v>393</v>
      </c>
      <c r="G392" s="230">
        <v>5.5</v>
      </c>
      <c r="H392" s="230">
        <v>8.5</v>
      </c>
    </row>
    <row r="393" spans="1:8" ht="63">
      <c r="A393" s="226" t="s">
        <v>782</v>
      </c>
      <c r="B393" s="245">
        <v>917</v>
      </c>
      <c r="C393" s="227">
        <v>7</v>
      </c>
      <c r="D393" s="227">
        <v>5</v>
      </c>
      <c r="E393" s="228" t="s">
        <v>783</v>
      </c>
      <c r="F393" s="229" t="s">
        <v>379</v>
      </c>
      <c r="G393" s="230">
        <v>8.5</v>
      </c>
      <c r="H393" s="230">
        <v>5.5</v>
      </c>
    </row>
    <row r="394" spans="1:8" ht="31.5">
      <c r="A394" s="226" t="s">
        <v>392</v>
      </c>
      <c r="B394" s="245">
        <v>917</v>
      </c>
      <c r="C394" s="227">
        <v>7</v>
      </c>
      <c r="D394" s="227">
        <v>5</v>
      </c>
      <c r="E394" s="228" t="s">
        <v>783</v>
      </c>
      <c r="F394" s="229" t="s">
        <v>393</v>
      </c>
      <c r="G394" s="230">
        <v>8.5</v>
      </c>
      <c r="H394" s="230">
        <v>5.5</v>
      </c>
    </row>
    <row r="395" spans="1:8">
      <c r="A395" s="226" t="s">
        <v>627</v>
      </c>
      <c r="B395" s="245">
        <v>917</v>
      </c>
      <c r="C395" s="227">
        <v>7</v>
      </c>
      <c r="D395" s="227">
        <v>7</v>
      </c>
      <c r="E395" s="228" t="s">
        <v>379</v>
      </c>
      <c r="F395" s="229" t="s">
        <v>379</v>
      </c>
      <c r="G395" s="230">
        <v>164</v>
      </c>
      <c r="H395" s="230">
        <v>220</v>
      </c>
    </row>
    <row r="396" spans="1:8" ht="78.75">
      <c r="A396" s="226" t="s">
        <v>632</v>
      </c>
      <c r="B396" s="245">
        <v>917</v>
      </c>
      <c r="C396" s="227">
        <v>7</v>
      </c>
      <c r="D396" s="227">
        <v>7</v>
      </c>
      <c r="E396" s="228" t="s">
        <v>633</v>
      </c>
      <c r="F396" s="229" t="s">
        <v>379</v>
      </c>
      <c r="G396" s="230">
        <v>64</v>
      </c>
      <c r="H396" s="230">
        <v>70</v>
      </c>
    </row>
    <row r="397" spans="1:8" ht="78.75">
      <c r="A397" s="226" t="s">
        <v>911</v>
      </c>
      <c r="B397" s="245">
        <v>917</v>
      </c>
      <c r="C397" s="227">
        <v>7</v>
      </c>
      <c r="D397" s="227">
        <v>7</v>
      </c>
      <c r="E397" s="228" t="s">
        <v>635</v>
      </c>
      <c r="F397" s="229" t="s">
        <v>379</v>
      </c>
      <c r="G397" s="230">
        <v>64</v>
      </c>
      <c r="H397" s="230">
        <v>70</v>
      </c>
    </row>
    <row r="398" spans="1:8" ht="63">
      <c r="A398" s="226" t="s">
        <v>636</v>
      </c>
      <c r="B398" s="245">
        <v>917</v>
      </c>
      <c r="C398" s="227">
        <v>7</v>
      </c>
      <c r="D398" s="227">
        <v>7</v>
      </c>
      <c r="E398" s="228" t="s">
        <v>637</v>
      </c>
      <c r="F398" s="229" t="s">
        <v>379</v>
      </c>
      <c r="G398" s="230">
        <v>20</v>
      </c>
      <c r="H398" s="230">
        <v>20</v>
      </c>
    </row>
    <row r="399" spans="1:8" ht="31.5">
      <c r="A399" s="226" t="s">
        <v>392</v>
      </c>
      <c r="B399" s="245">
        <v>917</v>
      </c>
      <c r="C399" s="227">
        <v>7</v>
      </c>
      <c r="D399" s="227">
        <v>7</v>
      </c>
      <c r="E399" s="228" t="s">
        <v>637</v>
      </c>
      <c r="F399" s="229" t="s">
        <v>393</v>
      </c>
      <c r="G399" s="230">
        <v>20</v>
      </c>
      <c r="H399" s="230">
        <v>20</v>
      </c>
    </row>
    <row r="400" spans="1:8" ht="78.75">
      <c r="A400" s="226" t="s">
        <v>638</v>
      </c>
      <c r="B400" s="245">
        <v>917</v>
      </c>
      <c r="C400" s="227">
        <v>7</v>
      </c>
      <c r="D400" s="227">
        <v>7</v>
      </c>
      <c r="E400" s="228" t="s">
        <v>639</v>
      </c>
      <c r="F400" s="229" t="s">
        <v>379</v>
      </c>
      <c r="G400" s="230">
        <v>24</v>
      </c>
      <c r="H400" s="230">
        <v>30</v>
      </c>
    </row>
    <row r="401" spans="1:8" ht="31.5">
      <c r="A401" s="226" t="s">
        <v>392</v>
      </c>
      <c r="B401" s="245">
        <v>917</v>
      </c>
      <c r="C401" s="227">
        <v>7</v>
      </c>
      <c r="D401" s="227">
        <v>7</v>
      </c>
      <c r="E401" s="228" t="s">
        <v>639</v>
      </c>
      <c r="F401" s="229" t="s">
        <v>393</v>
      </c>
      <c r="G401" s="230">
        <v>24</v>
      </c>
      <c r="H401" s="230">
        <v>30</v>
      </c>
    </row>
    <row r="402" spans="1:8" ht="47.25">
      <c r="A402" s="226" t="s">
        <v>640</v>
      </c>
      <c r="B402" s="245">
        <v>917</v>
      </c>
      <c r="C402" s="227">
        <v>7</v>
      </c>
      <c r="D402" s="227">
        <v>7</v>
      </c>
      <c r="E402" s="228" t="s">
        <v>641</v>
      </c>
      <c r="F402" s="229" t="s">
        <v>379</v>
      </c>
      <c r="G402" s="230">
        <v>20</v>
      </c>
      <c r="H402" s="230">
        <v>20</v>
      </c>
    </row>
    <row r="403" spans="1:8" ht="31.5">
      <c r="A403" s="226" t="s">
        <v>392</v>
      </c>
      <c r="B403" s="245">
        <v>917</v>
      </c>
      <c r="C403" s="227">
        <v>7</v>
      </c>
      <c r="D403" s="227">
        <v>7</v>
      </c>
      <c r="E403" s="228" t="s">
        <v>641</v>
      </c>
      <c r="F403" s="229" t="s">
        <v>393</v>
      </c>
      <c r="G403" s="230">
        <v>20</v>
      </c>
      <c r="H403" s="230">
        <v>20</v>
      </c>
    </row>
    <row r="404" spans="1:8" ht="31.5">
      <c r="A404" s="226" t="s">
        <v>642</v>
      </c>
      <c r="B404" s="245">
        <v>917</v>
      </c>
      <c r="C404" s="227">
        <v>7</v>
      </c>
      <c r="D404" s="227">
        <v>7</v>
      </c>
      <c r="E404" s="228" t="s">
        <v>643</v>
      </c>
      <c r="F404" s="229" t="s">
        <v>379</v>
      </c>
      <c r="G404" s="230">
        <v>100</v>
      </c>
      <c r="H404" s="230">
        <v>150</v>
      </c>
    </row>
    <row r="405" spans="1:8" ht="126">
      <c r="A405" s="226" t="s">
        <v>644</v>
      </c>
      <c r="B405" s="245">
        <v>917</v>
      </c>
      <c r="C405" s="227">
        <v>7</v>
      </c>
      <c r="D405" s="227">
        <v>7</v>
      </c>
      <c r="E405" s="228" t="s">
        <v>645</v>
      </c>
      <c r="F405" s="229" t="s">
        <v>379</v>
      </c>
      <c r="G405" s="230">
        <v>100</v>
      </c>
      <c r="H405" s="230">
        <v>150</v>
      </c>
    </row>
    <row r="406" spans="1:8" ht="31.5">
      <c r="A406" s="226" t="s">
        <v>646</v>
      </c>
      <c r="B406" s="245">
        <v>917</v>
      </c>
      <c r="C406" s="227">
        <v>7</v>
      </c>
      <c r="D406" s="227">
        <v>7</v>
      </c>
      <c r="E406" s="228" t="s">
        <v>647</v>
      </c>
      <c r="F406" s="229" t="s">
        <v>379</v>
      </c>
      <c r="G406" s="230">
        <v>15</v>
      </c>
      <c r="H406" s="230">
        <v>25</v>
      </c>
    </row>
    <row r="407" spans="1:8" ht="31.5">
      <c r="A407" s="226" t="s">
        <v>392</v>
      </c>
      <c r="B407" s="245">
        <v>917</v>
      </c>
      <c r="C407" s="227">
        <v>7</v>
      </c>
      <c r="D407" s="227">
        <v>7</v>
      </c>
      <c r="E407" s="228" t="s">
        <v>647</v>
      </c>
      <c r="F407" s="229" t="s">
        <v>393</v>
      </c>
      <c r="G407" s="230">
        <v>15</v>
      </c>
      <c r="H407" s="230">
        <v>25</v>
      </c>
    </row>
    <row r="408" spans="1:8" ht="63">
      <c r="A408" s="226" t="s">
        <v>648</v>
      </c>
      <c r="B408" s="245">
        <v>917</v>
      </c>
      <c r="C408" s="227">
        <v>7</v>
      </c>
      <c r="D408" s="227">
        <v>7</v>
      </c>
      <c r="E408" s="228" t="s">
        <v>649</v>
      </c>
      <c r="F408" s="229" t="s">
        <v>379</v>
      </c>
      <c r="G408" s="230">
        <v>25</v>
      </c>
      <c r="H408" s="230">
        <v>45</v>
      </c>
    </row>
    <row r="409" spans="1:8" ht="31.5">
      <c r="A409" s="226" t="s">
        <v>392</v>
      </c>
      <c r="B409" s="245">
        <v>917</v>
      </c>
      <c r="C409" s="227">
        <v>7</v>
      </c>
      <c r="D409" s="227">
        <v>7</v>
      </c>
      <c r="E409" s="228" t="s">
        <v>649</v>
      </c>
      <c r="F409" s="229" t="s">
        <v>393</v>
      </c>
      <c r="G409" s="230">
        <v>25</v>
      </c>
      <c r="H409" s="230">
        <v>45</v>
      </c>
    </row>
    <row r="410" spans="1:8" ht="47.25">
      <c r="A410" s="226" t="s">
        <v>650</v>
      </c>
      <c r="B410" s="245">
        <v>917</v>
      </c>
      <c r="C410" s="227">
        <v>7</v>
      </c>
      <c r="D410" s="227">
        <v>7</v>
      </c>
      <c r="E410" s="228" t="s">
        <v>651</v>
      </c>
      <c r="F410" s="229" t="s">
        <v>379</v>
      </c>
      <c r="G410" s="230">
        <v>35</v>
      </c>
      <c r="H410" s="230">
        <v>40</v>
      </c>
    </row>
    <row r="411" spans="1:8" ht="31.5">
      <c r="A411" s="226" t="s">
        <v>392</v>
      </c>
      <c r="B411" s="245">
        <v>917</v>
      </c>
      <c r="C411" s="227">
        <v>7</v>
      </c>
      <c r="D411" s="227">
        <v>7</v>
      </c>
      <c r="E411" s="228" t="s">
        <v>651</v>
      </c>
      <c r="F411" s="229" t="s">
        <v>393</v>
      </c>
      <c r="G411" s="230">
        <v>35</v>
      </c>
      <c r="H411" s="230">
        <v>40</v>
      </c>
    </row>
    <row r="412" spans="1:8" ht="31.5">
      <c r="A412" s="226" t="s">
        <v>652</v>
      </c>
      <c r="B412" s="245">
        <v>917</v>
      </c>
      <c r="C412" s="227">
        <v>7</v>
      </c>
      <c r="D412" s="227">
        <v>7</v>
      </c>
      <c r="E412" s="228" t="s">
        <v>653</v>
      </c>
      <c r="F412" s="229" t="s">
        <v>379</v>
      </c>
      <c r="G412" s="230">
        <v>5</v>
      </c>
      <c r="H412" s="230">
        <v>10</v>
      </c>
    </row>
    <row r="413" spans="1:8" ht="31.5">
      <c r="A413" s="226" t="s">
        <v>392</v>
      </c>
      <c r="B413" s="245">
        <v>917</v>
      </c>
      <c r="C413" s="227">
        <v>7</v>
      </c>
      <c r="D413" s="227">
        <v>7</v>
      </c>
      <c r="E413" s="228" t="s">
        <v>653</v>
      </c>
      <c r="F413" s="229" t="s">
        <v>393</v>
      </c>
      <c r="G413" s="230">
        <v>5</v>
      </c>
      <c r="H413" s="230">
        <v>10</v>
      </c>
    </row>
    <row r="414" spans="1:8" ht="31.5">
      <c r="A414" s="226" t="s">
        <v>654</v>
      </c>
      <c r="B414" s="245">
        <v>917</v>
      </c>
      <c r="C414" s="227">
        <v>7</v>
      </c>
      <c r="D414" s="227">
        <v>7</v>
      </c>
      <c r="E414" s="228" t="s">
        <v>655</v>
      </c>
      <c r="F414" s="229" t="s">
        <v>379</v>
      </c>
      <c r="G414" s="230">
        <v>10</v>
      </c>
      <c r="H414" s="230">
        <v>15</v>
      </c>
    </row>
    <row r="415" spans="1:8" ht="31.5">
      <c r="A415" s="226" t="s">
        <v>392</v>
      </c>
      <c r="B415" s="245">
        <v>917</v>
      </c>
      <c r="C415" s="227">
        <v>7</v>
      </c>
      <c r="D415" s="227">
        <v>7</v>
      </c>
      <c r="E415" s="228" t="s">
        <v>655</v>
      </c>
      <c r="F415" s="229" t="s">
        <v>393</v>
      </c>
      <c r="G415" s="230">
        <v>10</v>
      </c>
      <c r="H415" s="230">
        <v>15</v>
      </c>
    </row>
    <row r="416" spans="1:8" ht="47.25">
      <c r="A416" s="226" t="s">
        <v>656</v>
      </c>
      <c r="B416" s="245">
        <v>917</v>
      </c>
      <c r="C416" s="227">
        <v>7</v>
      </c>
      <c r="D416" s="227">
        <v>7</v>
      </c>
      <c r="E416" s="228" t="s">
        <v>657</v>
      </c>
      <c r="F416" s="229" t="s">
        <v>379</v>
      </c>
      <c r="G416" s="230">
        <v>10</v>
      </c>
      <c r="H416" s="230">
        <v>15</v>
      </c>
    </row>
    <row r="417" spans="1:8" ht="31.5">
      <c r="A417" s="226" t="s">
        <v>392</v>
      </c>
      <c r="B417" s="245">
        <v>917</v>
      </c>
      <c r="C417" s="227">
        <v>7</v>
      </c>
      <c r="D417" s="227">
        <v>7</v>
      </c>
      <c r="E417" s="228" t="s">
        <v>657</v>
      </c>
      <c r="F417" s="229" t="s">
        <v>393</v>
      </c>
      <c r="G417" s="230">
        <v>10</v>
      </c>
      <c r="H417" s="230">
        <v>15</v>
      </c>
    </row>
    <row r="418" spans="1:8">
      <c r="A418" s="226" t="s">
        <v>701</v>
      </c>
      <c r="B418" s="245">
        <v>917</v>
      </c>
      <c r="C418" s="227">
        <v>10</v>
      </c>
      <c r="D418" s="227">
        <v>0</v>
      </c>
      <c r="E418" s="228" t="s">
        <v>379</v>
      </c>
      <c r="F418" s="229" t="s">
        <v>379</v>
      </c>
      <c r="G418" s="230">
        <v>7333.3</v>
      </c>
      <c r="H418" s="230">
        <v>7503.1</v>
      </c>
    </row>
    <row r="419" spans="1:8">
      <c r="A419" s="226" t="s">
        <v>702</v>
      </c>
      <c r="B419" s="245">
        <v>917</v>
      </c>
      <c r="C419" s="227">
        <v>10</v>
      </c>
      <c r="D419" s="227">
        <v>1</v>
      </c>
      <c r="E419" s="228" t="s">
        <v>379</v>
      </c>
      <c r="F419" s="229" t="s">
        <v>379</v>
      </c>
      <c r="G419" s="230">
        <v>4865.6000000000004</v>
      </c>
      <c r="H419" s="230">
        <v>5074.8</v>
      </c>
    </row>
    <row r="420" spans="1:8" ht="31.5">
      <c r="A420" s="226" t="s">
        <v>703</v>
      </c>
      <c r="B420" s="245">
        <v>917</v>
      </c>
      <c r="C420" s="227">
        <v>10</v>
      </c>
      <c r="D420" s="227">
        <v>1</v>
      </c>
      <c r="E420" s="228" t="s">
        <v>704</v>
      </c>
      <c r="F420" s="229" t="s">
        <v>379</v>
      </c>
      <c r="G420" s="230">
        <v>4865.6000000000004</v>
      </c>
      <c r="H420" s="230">
        <v>5074.8</v>
      </c>
    </row>
    <row r="421" spans="1:8">
      <c r="A421" s="226" t="s">
        <v>705</v>
      </c>
      <c r="B421" s="245">
        <v>917</v>
      </c>
      <c r="C421" s="227">
        <v>10</v>
      </c>
      <c r="D421" s="227">
        <v>1</v>
      </c>
      <c r="E421" s="228" t="s">
        <v>706</v>
      </c>
      <c r="F421" s="229" t="s">
        <v>379</v>
      </c>
      <c r="G421" s="230">
        <v>4865.6000000000004</v>
      </c>
      <c r="H421" s="230">
        <v>5074.8</v>
      </c>
    </row>
    <row r="422" spans="1:8" ht="110.25">
      <c r="A422" s="226" t="s">
        <v>707</v>
      </c>
      <c r="B422" s="245">
        <v>917</v>
      </c>
      <c r="C422" s="227">
        <v>10</v>
      </c>
      <c r="D422" s="227">
        <v>1</v>
      </c>
      <c r="E422" s="228" t="s">
        <v>708</v>
      </c>
      <c r="F422" s="229" t="s">
        <v>379</v>
      </c>
      <c r="G422" s="230">
        <v>4865.6000000000004</v>
      </c>
      <c r="H422" s="230">
        <v>5074.8</v>
      </c>
    </row>
    <row r="423" spans="1:8" ht="31.5">
      <c r="A423" s="226" t="s">
        <v>562</v>
      </c>
      <c r="B423" s="245">
        <v>917</v>
      </c>
      <c r="C423" s="227">
        <v>10</v>
      </c>
      <c r="D423" s="227">
        <v>1</v>
      </c>
      <c r="E423" s="228" t="s">
        <v>708</v>
      </c>
      <c r="F423" s="229" t="s">
        <v>563</v>
      </c>
      <c r="G423" s="230">
        <v>4865.6000000000004</v>
      </c>
      <c r="H423" s="230">
        <v>5074.8</v>
      </c>
    </row>
    <row r="424" spans="1:8">
      <c r="A424" s="226" t="s">
        <v>709</v>
      </c>
      <c r="B424" s="245">
        <v>917</v>
      </c>
      <c r="C424" s="227">
        <v>10</v>
      </c>
      <c r="D424" s="227">
        <v>3</v>
      </c>
      <c r="E424" s="228" t="s">
        <v>379</v>
      </c>
      <c r="F424" s="229" t="s">
        <v>379</v>
      </c>
      <c r="G424" s="230">
        <v>1209.5</v>
      </c>
      <c r="H424" s="230">
        <v>1231</v>
      </c>
    </row>
    <row r="425" spans="1:8" ht="31.5">
      <c r="A425" s="226" t="s">
        <v>439</v>
      </c>
      <c r="B425" s="245">
        <v>917</v>
      </c>
      <c r="C425" s="227">
        <v>10</v>
      </c>
      <c r="D425" s="227">
        <v>3</v>
      </c>
      <c r="E425" s="228" t="s">
        <v>440</v>
      </c>
      <c r="F425" s="229" t="s">
        <v>379</v>
      </c>
      <c r="G425" s="230">
        <v>929.5</v>
      </c>
      <c r="H425" s="230">
        <v>941</v>
      </c>
    </row>
    <row r="426" spans="1:8" ht="31.5">
      <c r="A426" s="226" t="s">
        <v>441</v>
      </c>
      <c r="B426" s="245">
        <v>917</v>
      </c>
      <c r="C426" s="227">
        <v>10</v>
      </c>
      <c r="D426" s="227">
        <v>3</v>
      </c>
      <c r="E426" s="228" t="s">
        <v>442</v>
      </c>
      <c r="F426" s="229" t="s">
        <v>379</v>
      </c>
      <c r="G426" s="230">
        <v>929.5</v>
      </c>
      <c r="H426" s="230">
        <v>941</v>
      </c>
    </row>
    <row r="427" spans="1:8" ht="78.75">
      <c r="A427" s="226" t="s">
        <v>714</v>
      </c>
      <c r="B427" s="245">
        <v>917</v>
      </c>
      <c r="C427" s="227">
        <v>10</v>
      </c>
      <c r="D427" s="227">
        <v>3</v>
      </c>
      <c r="E427" s="228" t="s">
        <v>715</v>
      </c>
      <c r="F427" s="229" t="s">
        <v>379</v>
      </c>
      <c r="G427" s="230">
        <v>926.5</v>
      </c>
      <c r="H427" s="230">
        <v>938</v>
      </c>
    </row>
    <row r="428" spans="1:8" ht="31.5">
      <c r="A428" s="226" t="s">
        <v>562</v>
      </c>
      <c r="B428" s="245">
        <v>917</v>
      </c>
      <c r="C428" s="227">
        <v>10</v>
      </c>
      <c r="D428" s="227">
        <v>3</v>
      </c>
      <c r="E428" s="228" t="s">
        <v>715</v>
      </c>
      <c r="F428" s="229" t="s">
        <v>563</v>
      </c>
      <c r="G428" s="230">
        <v>926.5</v>
      </c>
      <c r="H428" s="230">
        <v>938</v>
      </c>
    </row>
    <row r="429" spans="1:8" ht="31.15" customHeight="1">
      <c r="A429" s="226" t="s">
        <v>716</v>
      </c>
      <c r="B429" s="245">
        <v>917</v>
      </c>
      <c r="C429" s="227">
        <v>10</v>
      </c>
      <c r="D429" s="227">
        <v>3</v>
      </c>
      <c r="E429" s="228" t="s">
        <v>717</v>
      </c>
      <c r="F429" s="229" t="s">
        <v>379</v>
      </c>
      <c r="G429" s="230">
        <v>3</v>
      </c>
      <c r="H429" s="230">
        <v>3</v>
      </c>
    </row>
    <row r="430" spans="1:8" ht="31.5">
      <c r="A430" s="226" t="s">
        <v>562</v>
      </c>
      <c r="B430" s="245">
        <v>917</v>
      </c>
      <c r="C430" s="227">
        <v>10</v>
      </c>
      <c r="D430" s="227">
        <v>3</v>
      </c>
      <c r="E430" s="228" t="s">
        <v>717</v>
      </c>
      <c r="F430" s="229" t="s">
        <v>563</v>
      </c>
      <c r="G430" s="230">
        <v>3</v>
      </c>
      <c r="H430" s="230">
        <v>3</v>
      </c>
    </row>
    <row r="431" spans="1:8" ht="31.5">
      <c r="A431" s="226" t="s">
        <v>718</v>
      </c>
      <c r="B431" s="245">
        <v>917</v>
      </c>
      <c r="C431" s="227">
        <v>10</v>
      </c>
      <c r="D431" s="227">
        <v>3</v>
      </c>
      <c r="E431" s="228" t="s">
        <v>719</v>
      </c>
      <c r="F431" s="229" t="s">
        <v>379</v>
      </c>
      <c r="G431" s="230">
        <v>280</v>
      </c>
      <c r="H431" s="230">
        <v>290</v>
      </c>
    </row>
    <row r="432" spans="1:8" ht="110.25">
      <c r="A432" s="226" t="s">
        <v>720</v>
      </c>
      <c r="B432" s="245">
        <v>917</v>
      </c>
      <c r="C432" s="227">
        <v>10</v>
      </c>
      <c r="D432" s="227">
        <v>3</v>
      </c>
      <c r="E432" s="228" t="s">
        <v>721</v>
      </c>
      <c r="F432" s="229" t="s">
        <v>379</v>
      </c>
      <c r="G432" s="230">
        <v>280</v>
      </c>
      <c r="H432" s="230">
        <v>290</v>
      </c>
    </row>
    <row r="433" spans="1:8" ht="94.5">
      <c r="A433" s="226" t="s">
        <v>722</v>
      </c>
      <c r="B433" s="245">
        <v>917</v>
      </c>
      <c r="C433" s="227">
        <v>10</v>
      </c>
      <c r="D433" s="227">
        <v>3</v>
      </c>
      <c r="E433" s="228" t="s">
        <v>723</v>
      </c>
      <c r="F433" s="229" t="s">
        <v>379</v>
      </c>
      <c r="G433" s="230">
        <v>260</v>
      </c>
      <c r="H433" s="230">
        <v>270</v>
      </c>
    </row>
    <row r="434" spans="1:8" ht="31.5">
      <c r="A434" s="226" t="s">
        <v>562</v>
      </c>
      <c r="B434" s="245">
        <v>917</v>
      </c>
      <c r="C434" s="227">
        <v>10</v>
      </c>
      <c r="D434" s="227">
        <v>3</v>
      </c>
      <c r="E434" s="228" t="s">
        <v>723</v>
      </c>
      <c r="F434" s="229" t="s">
        <v>563</v>
      </c>
      <c r="G434" s="230">
        <v>260</v>
      </c>
      <c r="H434" s="230">
        <v>270</v>
      </c>
    </row>
    <row r="435" spans="1:8" ht="63">
      <c r="A435" s="226" t="s">
        <v>724</v>
      </c>
      <c r="B435" s="245">
        <v>917</v>
      </c>
      <c r="C435" s="227">
        <v>10</v>
      </c>
      <c r="D435" s="227">
        <v>3</v>
      </c>
      <c r="E435" s="228" t="s">
        <v>725</v>
      </c>
      <c r="F435" s="229" t="s">
        <v>379</v>
      </c>
      <c r="G435" s="230">
        <v>20</v>
      </c>
      <c r="H435" s="230">
        <v>20</v>
      </c>
    </row>
    <row r="436" spans="1:8" ht="31.5">
      <c r="A436" s="226" t="s">
        <v>562</v>
      </c>
      <c r="B436" s="245">
        <v>917</v>
      </c>
      <c r="C436" s="227">
        <v>10</v>
      </c>
      <c r="D436" s="227">
        <v>3</v>
      </c>
      <c r="E436" s="228" t="s">
        <v>725</v>
      </c>
      <c r="F436" s="229" t="s">
        <v>563</v>
      </c>
      <c r="G436" s="230">
        <v>20</v>
      </c>
      <c r="H436" s="230">
        <v>20</v>
      </c>
    </row>
    <row r="437" spans="1:8">
      <c r="A437" s="226" t="s">
        <v>729</v>
      </c>
      <c r="B437" s="245">
        <v>917</v>
      </c>
      <c r="C437" s="227">
        <v>10</v>
      </c>
      <c r="D437" s="227">
        <v>6</v>
      </c>
      <c r="E437" s="228" t="s">
        <v>379</v>
      </c>
      <c r="F437" s="229" t="s">
        <v>379</v>
      </c>
      <c r="G437" s="230">
        <v>1258.2</v>
      </c>
      <c r="H437" s="230">
        <v>1197.3</v>
      </c>
    </row>
    <row r="438" spans="1:8" ht="31.5">
      <c r="A438" s="226" t="s">
        <v>381</v>
      </c>
      <c r="B438" s="245">
        <v>917</v>
      </c>
      <c r="C438" s="227">
        <v>10</v>
      </c>
      <c r="D438" s="227">
        <v>6</v>
      </c>
      <c r="E438" s="228" t="s">
        <v>382</v>
      </c>
      <c r="F438" s="229" t="s">
        <v>379</v>
      </c>
      <c r="G438" s="230">
        <v>1158.2</v>
      </c>
      <c r="H438" s="230">
        <v>1097.3</v>
      </c>
    </row>
    <row r="439" spans="1:8" ht="31.5">
      <c r="A439" s="226" t="s">
        <v>427</v>
      </c>
      <c r="B439" s="245">
        <v>917</v>
      </c>
      <c r="C439" s="227">
        <v>10</v>
      </c>
      <c r="D439" s="227">
        <v>6</v>
      </c>
      <c r="E439" s="228" t="s">
        <v>428</v>
      </c>
      <c r="F439" s="229" t="s">
        <v>379</v>
      </c>
      <c r="G439" s="230">
        <v>1158.2</v>
      </c>
      <c r="H439" s="230">
        <v>1097.3</v>
      </c>
    </row>
    <row r="440" spans="1:8" ht="78.75">
      <c r="A440" s="226" t="s">
        <v>730</v>
      </c>
      <c r="B440" s="245">
        <v>917</v>
      </c>
      <c r="C440" s="227">
        <v>10</v>
      </c>
      <c r="D440" s="227">
        <v>6</v>
      </c>
      <c r="E440" s="228" t="s">
        <v>731</v>
      </c>
      <c r="F440" s="229" t="s">
        <v>379</v>
      </c>
      <c r="G440" s="230">
        <v>1158.2</v>
      </c>
      <c r="H440" s="230">
        <v>1097.3</v>
      </c>
    </row>
    <row r="441" spans="1:8" ht="78.75">
      <c r="A441" s="226" t="s">
        <v>387</v>
      </c>
      <c r="B441" s="245">
        <v>917</v>
      </c>
      <c r="C441" s="227">
        <v>10</v>
      </c>
      <c r="D441" s="227">
        <v>6</v>
      </c>
      <c r="E441" s="228" t="s">
        <v>731</v>
      </c>
      <c r="F441" s="229" t="s">
        <v>230</v>
      </c>
      <c r="G441" s="230">
        <v>1065.4000000000001</v>
      </c>
      <c r="H441" s="230">
        <v>1010</v>
      </c>
    </row>
    <row r="442" spans="1:8" ht="31.5">
      <c r="A442" s="226" t="s">
        <v>392</v>
      </c>
      <c r="B442" s="245">
        <v>917</v>
      </c>
      <c r="C442" s="227">
        <v>10</v>
      </c>
      <c r="D442" s="227">
        <v>6</v>
      </c>
      <c r="E442" s="228" t="s">
        <v>731</v>
      </c>
      <c r="F442" s="229" t="s">
        <v>393</v>
      </c>
      <c r="G442" s="230">
        <v>92.8</v>
      </c>
      <c r="H442" s="230">
        <v>87.3</v>
      </c>
    </row>
    <row r="443" spans="1:8" ht="78.75">
      <c r="A443" s="226" t="s">
        <v>732</v>
      </c>
      <c r="B443" s="245">
        <v>917</v>
      </c>
      <c r="C443" s="227">
        <v>10</v>
      </c>
      <c r="D443" s="227">
        <v>6</v>
      </c>
      <c r="E443" s="228" t="s">
        <v>733</v>
      </c>
      <c r="F443" s="229" t="s">
        <v>379</v>
      </c>
      <c r="G443" s="230">
        <v>100</v>
      </c>
      <c r="H443" s="230">
        <v>100</v>
      </c>
    </row>
    <row r="444" spans="1:8" ht="45.6" customHeight="1">
      <c r="A444" s="226" t="s">
        <v>734</v>
      </c>
      <c r="B444" s="245">
        <v>917</v>
      </c>
      <c r="C444" s="227">
        <v>10</v>
      </c>
      <c r="D444" s="227">
        <v>6</v>
      </c>
      <c r="E444" s="228" t="s">
        <v>735</v>
      </c>
      <c r="F444" s="229" t="s">
        <v>379</v>
      </c>
      <c r="G444" s="230">
        <v>100</v>
      </c>
      <c r="H444" s="230">
        <v>100</v>
      </c>
    </row>
    <row r="445" spans="1:8" ht="63">
      <c r="A445" s="226" t="s">
        <v>736</v>
      </c>
      <c r="B445" s="245">
        <v>917</v>
      </c>
      <c r="C445" s="227">
        <v>10</v>
      </c>
      <c r="D445" s="227">
        <v>6</v>
      </c>
      <c r="E445" s="228" t="s">
        <v>737</v>
      </c>
      <c r="F445" s="229" t="s">
        <v>379</v>
      </c>
      <c r="G445" s="230">
        <v>100</v>
      </c>
      <c r="H445" s="230">
        <v>100</v>
      </c>
    </row>
    <row r="446" spans="1:8" ht="31.5">
      <c r="A446" s="226" t="s">
        <v>392</v>
      </c>
      <c r="B446" s="245">
        <v>917</v>
      </c>
      <c r="C446" s="227">
        <v>10</v>
      </c>
      <c r="D446" s="227">
        <v>6</v>
      </c>
      <c r="E446" s="228" t="s">
        <v>737</v>
      </c>
      <c r="F446" s="229" t="s">
        <v>393</v>
      </c>
      <c r="G446" s="230">
        <v>100</v>
      </c>
      <c r="H446" s="230">
        <v>100</v>
      </c>
    </row>
    <row r="447" spans="1:8">
      <c r="A447" s="226" t="s">
        <v>738</v>
      </c>
      <c r="B447" s="245">
        <v>917</v>
      </c>
      <c r="C447" s="227">
        <v>11</v>
      </c>
      <c r="D447" s="227">
        <v>0</v>
      </c>
      <c r="E447" s="228" t="s">
        <v>379</v>
      </c>
      <c r="F447" s="229" t="s">
        <v>379</v>
      </c>
      <c r="G447" s="230">
        <v>120</v>
      </c>
      <c r="H447" s="230">
        <v>170</v>
      </c>
    </row>
    <row r="448" spans="1:8">
      <c r="A448" s="226" t="s">
        <v>739</v>
      </c>
      <c r="B448" s="245">
        <v>917</v>
      </c>
      <c r="C448" s="227">
        <v>11</v>
      </c>
      <c r="D448" s="227">
        <v>1</v>
      </c>
      <c r="E448" s="228" t="s">
        <v>379</v>
      </c>
      <c r="F448" s="229" t="s">
        <v>379</v>
      </c>
      <c r="G448" s="230">
        <v>120</v>
      </c>
      <c r="H448" s="230">
        <v>170</v>
      </c>
    </row>
    <row r="449" spans="1:8" ht="47.25">
      <c r="A449" s="226" t="s">
        <v>740</v>
      </c>
      <c r="B449" s="245">
        <v>917</v>
      </c>
      <c r="C449" s="227">
        <v>11</v>
      </c>
      <c r="D449" s="227">
        <v>1</v>
      </c>
      <c r="E449" s="228" t="s">
        <v>741</v>
      </c>
      <c r="F449" s="229" t="s">
        <v>379</v>
      </c>
      <c r="G449" s="230">
        <v>120</v>
      </c>
      <c r="H449" s="230">
        <v>170</v>
      </c>
    </row>
    <row r="450" spans="1:8" ht="63">
      <c r="A450" s="226" t="s">
        <v>742</v>
      </c>
      <c r="B450" s="245">
        <v>917</v>
      </c>
      <c r="C450" s="227">
        <v>11</v>
      </c>
      <c r="D450" s="227">
        <v>1</v>
      </c>
      <c r="E450" s="228" t="s">
        <v>743</v>
      </c>
      <c r="F450" s="229" t="s">
        <v>379</v>
      </c>
      <c r="G450" s="230">
        <v>120</v>
      </c>
      <c r="H450" s="230">
        <v>170</v>
      </c>
    </row>
    <row r="451" spans="1:8" ht="47.25">
      <c r="A451" s="226" t="s">
        <v>744</v>
      </c>
      <c r="B451" s="245">
        <v>917</v>
      </c>
      <c r="C451" s="227">
        <v>11</v>
      </c>
      <c r="D451" s="227">
        <v>1</v>
      </c>
      <c r="E451" s="228" t="s">
        <v>745</v>
      </c>
      <c r="F451" s="229" t="s">
        <v>379</v>
      </c>
      <c r="G451" s="230">
        <v>120</v>
      </c>
      <c r="H451" s="230">
        <v>170</v>
      </c>
    </row>
    <row r="452" spans="1:8" ht="31.5">
      <c r="A452" s="226" t="s">
        <v>392</v>
      </c>
      <c r="B452" s="245">
        <v>917</v>
      </c>
      <c r="C452" s="227">
        <v>11</v>
      </c>
      <c r="D452" s="227">
        <v>1</v>
      </c>
      <c r="E452" s="228" t="s">
        <v>745</v>
      </c>
      <c r="F452" s="229" t="s">
        <v>393</v>
      </c>
      <c r="G452" s="230">
        <v>120</v>
      </c>
      <c r="H452" s="230">
        <v>170</v>
      </c>
    </row>
    <row r="453" spans="1:8" s="225" customFormat="1" ht="47.25">
      <c r="A453" s="220" t="s">
        <v>794</v>
      </c>
      <c r="B453" s="244">
        <v>918</v>
      </c>
      <c r="C453" s="221">
        <v>0</v>
      </c>
      <c r="D453" s="221">
        <v>0</v>
      </c>
      <c r="E453" s="222" t="s">
        <v>379</v>
      </c>
      <c r="F453" s="223" t="s">
        <v>379</v>
      </c>
      <c r="G453" s="224">
        <v>10905.8</v>
      </c>
      <c r="H453" s="224">
        <v>10348.6</v>
      </c>
    </row>
    <row r="454" spans="1:8">
      <c r="A454" s="226" t="s">
        <v>489</v>
      </c>
      <c r="B454" s="245">
        <v>918</v>
      </c>
      <c r="C454" s="227">
        <v>4</v>
      </c>
      <c r="D454" s="227">
        <v>0</v>
      </c>
      <c r="E454" s="228" t="s">
        <v>379</v>
      </c>
      <c r="F454" s="229" t="s">
        <v>379</v>
      </c>
      <c r="G454" s="230">
        <v>650.1</v>
      </c>
      <c r="H454" s="230">
        <v>570.9</v>
      </c>
    </row>
    <row r="455" spans="1:8">
      <c r="A455" s="226" t="s">
        <v>490</v>
      </c>
      <c r="B455" s="245">
        <v>918</v>
      </c>
      <c r="C455" s="227">
        <v>4</v>
      </c>
      <c r="D455" s="227">
        <v>5</v>
      </c>
      <c r="E455" s="228" t="s">
        <v>379</v>
      </c>
      <c r="F455" s="229" t="s">
        <v>379</v>
      </c>
      <c r="G455" s="230">
        <v>543.4</v>
      </c>
      <c r="H455" s="230">
        <v>450.8</v>
      </c>
    </row>
    <row r="456" spans="1:8" ht="31.5">
      <c r="A456" s="226" t="s">
        <v>381</v>
      </c>
      <c r="B456" s="245">
        <v>918</v>
      </c>
      <c r="C456" s="227">
        <v>4</v>
      </c>
      <c r="D456" s="227">
        <v>5</v>
      </c>
      <c r="E456" s="228" t="s">
        <v>382</v>
      </c>
      <c r="F456" s="229" t="s">
        <v>379</v>
      </c>
      <c r="G456" s="230">
        <v>543.4</v>
      </c>
      <c r="H456" s="230">
        <v>450.8</v>
      </c>
    </row>
    <row r="457" spans="1:8" ht="31.5">
      <c r="A457" s="226" t="s">
        <v>427</v>
      </c>
      <c r="B457" s="245">
        <v>918</v>
      </c>
      <c r="C457" s="227">
        <v>4</v>
      </c>
      <c r="D457" s="227">
        <v>5</v>
      </c>
      <c r="E457" s="228" t="s">
        <v>428</v>
      </c>
      <c r="F457" s="229" t="s">
        <v>379</v>
      </c>
      <c r="G457" s="230">
        <v>543.4</v>
      </c>
      <c r="H457" s="230">
        <v>450.8</v>
      </c>
    </row>
    <row r="458" spans="1:8" ht="46.15" customHeight="1">
      <c r="A458" s="226" t="s">
        <v>491</v>
      </c>
      <c r="B458" s="245">
        <v>918</v>
      </c>
      <c r="C458" s="227">
        <v>4</v>
      </c>
      <c r="D458" s="227">
        <v>5</v>
      </c>
      <c r="E458" s="228" t="s">
        <v>492</v>
      </c>
      <c r="F458" s="229" t="s">
        <v>379</v>
      </c>
      <c r="G458" s="230">
        <v>543.4</v>
      </c>
      <c r="H458" s="230">
        <v>450.8</v>
      </c>
    </row>
    <row r="459" spans="1:8" ht="31.5">
      <c r="A459" s="226" t="s">
        <v>392</v>
      </c>
      <c r="B459" s="245">
        <v>918</v>
      </c>
      <c r="C459" s="227">
        <v>4</v>
      </c>
      <c r="D459" s="227">
        <v>5</v>
      </c>
      <c r="E459" s="228" t="s">
        <v>492</v>
      </c>
      <c r="F459" s="229" t="s">
        <v>393</v>
      </c>
      <c r="G459" s="230">
        <v>543.4</v>
      </c>
      <c r="H459" s="230">
        <v>450.8</v>
      </c>
    </row>
    <row r="460" spans="1:8">
      <c r="A460" s="226" t="s">
        <v>493</v>
      </c>
      <c r="B460" s="245">
        <v>918</v>
      </c>
      <c r="C460" s="227">
        <v>4</v>
      </c>
      <c r="D460" s="227">
        <v>9</v>
      </c>
      <c r="E460" s="228" t="s">
        <v>379</v>
      </c>
      <c r="F460" s="229" t="s">
        <v>379</v>
      </c>
      <c r="G460" s="230">
        <v>106.7</v>
      </c>
      <c r="H460" s="230">
        <v>120.1</v>
      </c>
    </row>
    <row r="461" spans="1:8">
      <c r="A461" s="226" t="s">
        <v>494</v>
      </c>
      <c r="B461" s="245">
        <v>918</v>
      </c>
      <c r="C461" s="227">
        <v>4</v>
      </c>
      <c r="D461" s="227">
        <v>9</v>
      </c>
      <c r="E461" s="228" t="s">
        <v>495</v>
      </c>
      <c r="F461" s="229" t="s">
        <v>379</v>
      </c>
      <c r="G461" s="230">
        <v>106.7</v>
      </c>
      <c r="H461" s="230">
        <v>120.1</v>
      </c>
    </row>
    <row r="462" spans="1:8">
      <c r="A462" s="226" t="s">
        <v>496</v>
      </c>
      <c r="B462" s="245">
        <v>918</v>
      </c>
      <c r="C462" s="227">
        <v>4</v>
      </c>
      <c r="D462" s="227">
        <v>9</v>
      </c>
      <c r="E462" s="228" t="s">
        <v>497</v>
      </c>
      <c r="F462" s="229" t="s">
        <v>379</v>
      </c>
      <c r="G462" s="230">
        <v>106.7</v>
      </c>
      <c r="H462" s="230">
        <v>120.1</v>
      </c>
    </row>
    <row r="463" spans="1:8" ht="19.899999999999999" customHeight="1">
      <c r="A463" s="226" t="s">
        <v>498</v>
      </c>
      <c r="B463" s="245">
        <v>918</v>
      </c>
      <c r="C463" s="227">
        <v>4</v>
      </c>
      <c r="D463" s="227">
        <v>9</v>
      </c>
      <c r="E463" s="228" t="s">
        <v>499</v>
      </c>
      <c r="F463" s="229" t="s">
        <v>379</v>
      </c>
      <c r="G463" s="230">
        <v>106.7</v>
      </c>
      <c r="H463" s="230">
        <v>120.1</v>
      </c>
    </row>
    <row r="464" spans="1:8" ht="31.5">
      <c r="A464" s="226" t="s">
        <v>392</v>
      </c>
      <c r="B464" s="245">
        <v>918</v>
      </c>
      <c r="C464" s="227">
        <v>4</v>
      </c>
      <c r="D464" s="227">
        <v>9</v>
      </c>
      <c r="E464" s="228" t="s">
        <v>499</v>
      </c>
      <c r="F464" s="229" t="s">
        <v>393</v>
      </c>
      <c r="G464" s="230">
        <v>106.7</v>
      </c>
      <c r="H464" s="230">
        <v>120.1</v>
      </c>
    </row>
    <row r="465" spans="1:8">
      <c r="A465" s="226" t="s">
        <v>509</v>
      </c>
      <c r="B465" s="245">
        <v>918</v>
      </c>
      <c r="C465" s="227">
        <v>5</v>
      </c>
      <c r="D465" s="227">
        <v>0</v>
      </c>
      <c r="E465" s="228" t="s">
        <v>379</v>
      </c>
      <c r="F465" s="229" t="s">
        <v>379</v>
      </c>
      <c r="G465" s="230">
        <v>3007.2</v>
      </c>
      <c r="H465" s="230">
        <v>2910.8</v>
      </c>
    </row>
    <row r="466" spans="1:8" ht="31.5">
      <c r="A466" s="226" t="s">
        <v>517</v>
      </c>
      <c r="B466" s="245">
        <v>918</v>
      </c>
      <c r="C466" s="227">
        <v>5</v>
      </c>
      <c r="D466" s="227">
        <v>5</v>
      </c>
      <c r="E466" s="228" t="s">
        <v>379</v>
      </c>
      <c r="F466" s="229" t="s">
        <v>379</v>
      </c>
      <c r="G466" s="230">
        <v>3007.2</v>
      </c>
      <c r="H466" s="230">
        <v>2910.8</v>
      </c>
    </row>
    <row r="467" spans="1:8" ht="31.5">
      <c r="A467" s="226" t="s">
        <v>381</v>
      </c>
      <c r="B467" s="245">
        <v>918</v>
      </c>
      <c r="C467" s="227">
        <v>5</v>
      </c>
      <c r="D467" s="227">
        <v>5</v>
      </c>
      <c r="E467" s="228" t="s">
        <v>382</v>
      </c>
      <c r="F467" s="229" t="s">
        <v>379</v>
      </c>
      <c r="G467" s="230">
        <v>3007.2</v>
      </c>
      <c r="H467" s="230">
        <v>2910.8</v>
      </c>
    </row>
    <row r="468" spans="1:8">
      <c r="A468" s="226" t="s">
        <v>389</v>
      </c>
      <c r="B468" s="245">
        <v>918</v>
      </c>
      <c r="C468" s="227">
        <v>5</v>
      </c>
      <c r="D468" s="227">
        <v>5</v>
      </c>
      <c r="E468" s="228" t="s">
        <v>390</v>
      </c>
      <c r="F468" s="229" t="s">
        <v>379</v>
      </c>
      <c r="G468" s="230">
        <v>3007.2</v>
      </c>
      <c r="H468" s="230">
        <v>2910.8</v>
      </c>
    </row>
    <row r="469" spans="1:8" ht="31.5">
      <c r="A469" s="226" t="s">
        <v>385</v>
      </c>
      <c r="B469" s="245">
        <v>918</v>
      </c>
      <c r="C469" s="227">
        <v>5</v>
      </c>
      <c r="D469" s="227">
        <v>5</v>
      </c>
      <c r="E469" s="228" t="s">
        <v>391</v>
      </c>
      <c r="F469" s="229" t="s">
        <v>379</v>
      </c>
      <c r="G469" s="230">
        <v>3007.2</v>
      </c>
      <c r="H469" s="230">
        <v>2910.8</v>
      </c>
    </row>
    <row r="470" spans="1:8" ht="78.75">
      <c r="A470" s="226" t="s">
        <v>387</v>
      </c>
      <c r="B470" s="245">
        <v>918</v>
      </c>
      <c r="C470" s="227">
        <v>5</v>
      </c>
      <c r="D470" s="227">
        <v>5</v>
      </c>
      <c r="E470" s="228" t="s">
        <v>391</v>
      </c>
      <c r="F470" s="229" t="s">
        <v>230</v>
      </c>
      <c r="G470" s="230">
        <v>2995.2</v>
      </c>
      <c r="H470" s="230">
        <v>2898.8</v>
      </c>
    </row>
    <row r="471" spans="1:8" ht="31.5">
      <c r="A471" s="226" t="s">
        <v>392</v>
      </c>
      <c r="B471" s="245">
        <v>918</v>
      </c>
      <c r="C471" s="227">
        <v>5</v>
      </c>
      <c r="D471" s="227">
        <v>5</v>
      </c>
      <c r="E471" s="228" t="s">
        <v>391</v>
      </c>
      <c r="F471" s="229" t="s">
        <v>393</v>
      </c>
      <c r="G471" s="230">
        <v>12</v>
      </c>
      <c r="H471" s="230">
        <v>12</v>
      </c>
    </row>
    <row r="472" spans="1:8">
      <c r="A472" s="226" t="s">
        <v>701</v>
      </c>
      <c r="B472" s="245">
        <v>918</v>
      </c>
      <c r="C472" s="227">
        <v>10</v>
      </c>
      <c r="D472" s="227">
        <v>0</v>
      </c>
      <c r="E472" s="228" t="s">
        <v>379</v>
      </c>
      <c r="F472" s="229" t="s">
        <v>379</v>
      </c>
      <c r="G472" s="230">
        <v>7248.5</v>
      </c>
      <c r="H472" s="230">
        <v>6866.9</v>
      </c>
    </row>
    <row r="473" spans="1:8">
      <c r="A473" s="226" t="s">
        <v>709</v>
      </c>
      <c r="B473" s="245">
        <v>918</v>
      </c>
      <c r="C473" s="227">
        <v>10</v>
      </c>
      <c r="D473" s="227">
        <v>3</v>
      </c>
      <c r="E473" s="228" t="s">
        <v>379</v>
      </c>
      <c r="F473" s="229" t="s">
        <v>379</v>
      </c>
      <c r="G473" s="230">
        <v>7248.5</v>
      </c>
      <c r="H473" s="230">
        <v>6866.9</v>
      </c>
    </row>
    <row r="474" spans="1:8" ht="31.5">
      <c r="A474" s="226" t="s">
        <v>381</v>
      </c>
      <c r="B474" s="245">
        <v>918</v>
      </c>
      <c r="C474" s="227">
        <v>10</v>
      </c>
      <c r="D474" s="227">
        <v>3</v>
      </c>
      <c r="E474" s="228" t="s">
        <v>382</v>
      </c>
      <c r="F474" s="229" t="s">
        <v>379</v>
      </c>
      <c r="G474" s="230">
        <v>7248.5</v>
      </c>
      <c r="H474" s="230">
        <v>6866.9</v>
      </c>
    </row>
    <row r="475" spans="1:8" ht="31.5">
      <c r="A475" s="226" t="s">
        <v>427</v>
      </c>
      <c r="B475" s="245">
        <v>918</v>
      </c>
      <c r="C475" s="227">
        <v>10</v>
      </c>
      <c r="D475" s="227">
        <v>3</v>
      </c>
      <c r="E475" s="228" t="s">
        <v>428</v>
      </c>
      <c r="F475" s="229" t="s">
        <v>379</v>
      </c>
      <c r="G475" s="230">
        <v>7248.5</v>
      </c>
      <c r="H475" s="230">
        <v>6866.9</v>
      </c>
    </row>
    <row r="476" spans="1:8" ht="78.75">
      <c r="A476" s="226" t="s">
        <v>710</v>
      </c>
      <c r="B476" s="245">
        <v>918</v>
      </c>
      <c r="C476" s="227">
        <v>10</v>
      </c>
      <c r="D476" s="227">
        <v>3</v>
      </c>
      <c r="E476" s="228" t="s">
        <v>711</v>
      </c>
      <c r="F476" s="229" t="s">
        <v>379</v>
      </c>
      <c r="G476" s="230">
        <v>829.3</v>
      </c>
      <c r="H476" s="230">
        <v>785.6</v>
      </c>
    </row>
    <row r="477" spans="1:8" ht="78.75">
      <c r="A477" s="226" t="s">
        <v>387</v>
      </c>
      <c r="B477" s="245">
        <v>918</v>
      </c>
      <c r="C477" s="227">
        <v>10</v>
      </c>
      <c r="D477" s="227">
        <v>3</v>
      </c>
      <c r="E477" s="228" t="s">
        <v>711</v>
      </c>
      <c r="F477" s="229" t="s">
        <v>230</v>
      </c>
      <c r="G477" s="230">
        <v>789.8</v>
      </c>
      <c r="H477" s="230">
        <v>748.2</v>
      </c>
    </row>
    <row r="478" spans="1:8" ht="31.5">
      <c r="A478" s="226" t="s">
        <v>392</v>
      </c>
      <c r="B478" s="245">
        <v>918</v>
      </c>
      <c r="C478" s="227">
        <v>10</v>
      </c>
      <c r="D478" s="227">
        <v>3</v>
      </c>
      <c r="E478" s="228" t="s">
        <v>711</v>
      </c>
      <c r="F478" s="229" t="s">
        <v>393</v>
      </c>
      <c r="G478" s="230">
        <v>39.5</v>
      </c>
      <c r="H478" s="230">
        <v>37.4</v>
      </c>
    </row>
    <row r="479" spans="1:8" ht="31.5">
      <c r="A479" s="226" t="s">
        <v>712</v>
      </c>
      <c r="B479" s="245">
        <v>918</v>
      </c>
      <c r="C479" s="227">
        <v>10</v>
      </c>
      <c r="D479" s="227">
        <v>3</v>
      </c>
      <c r="E479" s="228" t="s">
        <v>713</v>
      </c>
      <c r="F479" s="229" t="s">
        <v>379</v>
      </c>
      <c r="G479" s="230">
        <v>6419.2</v>
      </c>
      <c r="H479" s="230">
        <v>6081.3</v>
      </c>
    </row>
    <row r="480" spans="1:8" ht="31.5">
      <c r="A480" s="226" t="s">
        <v>392</v>
      </c>
      <c r="B480" s="245">
        <v>918</v>
      </c>
      <c r="C480" s="227">
        <v>10</v>
      </c>
      <c r="D480" s="227">
        <v>3</v>
      </c>
      <c r="E480" s="228" t="s">
        <v>713</v>
      </c>
      <c r="F480" s="229" t="s">
        <v>393</v>
      </c>
      <c r="G480" s="230">
        <v>117</v>
      </c>
      <c r="H480" s="230">
        <v>117</v>
      </c>
    </row>
    <row r="481" spans="1:8" ht="31.5">
      <c r="A481" s="226" t="s">
        <v>562</v>
      </c>
      <c r="B481" s="245">
        <v>918</v>
      </c>
      <c r="C481" s="227">
        <v>10</v>
      </c>
      <c r="D481" s="227">
        <v>3</v>
      </c>
      <c r="E481" s="228" t="s">
        <v>713</v>
      </c>
      <c r="F481" s="229" t="s">
        <v>563</v>
      </c>
      <c r="G481" s="230">
        <v>6302.2</v>
      </c>
      <c r="H481" s="230">
        <v>5964.3</v>
      </c>
    </row>
    <row r="482" spans="1:8" s="225" customFormat="1">
      <c r="A482" s="220" t="s">
        <v>795</v>
      </c>
      <c r="B482" s="244">
        <v>923</v>
      </c>
      <c r="C482" s="221">
        <v>0</v>
      </c>
      <c r="D482" s="221">
        <v>0</v>
      </c>
      <c r="E482" s="222" t="s">
        <v>379</v>
      </c>
      <c r="F482" s="223" t="s">
        <v>379</v>
      </c>
      <c r="G482" s="224">
        <v>1257.5</v>
      </c>
      <c r="H482" s="224">
        <v>1198.5</v>
      </c>
    </row>
    <row r="483" spans="1:8">
      <c r="A483" s="226" t="s">
        <v>378</v>
      </c>
      <c r="B483" s="245">
        <v>923</v>
      </c>
      <c r="C483" s="227">
        <v>1</v>
      </c>
      <c r="D483" s="227">
        <v>0</v>
      </c>
      <c r="E483" s="228" t="s">
        <v>379</v>
      </c>
      <c r="F483" s="229" t="s">
        <v>379</v>
      </c>
      <c r="G483" s="230">
        <v>1257.5</v>
      </c>
      <c r="H483" s="230">
        <v>1198.5</v>
      </c>
    </row>
    <row r="484" spans="1:8" ht="47.25">
      <c r="A484" s="226" t="s">
        <v>408</v>
      </c>
      <c r="B484" s="245">
        <v>923</v>
      </c>
      <c r="C484" s="227">
        <v>1</v>
      </c>
      <c r="D484" s="227">
        <v>6</v>
      </c>
      <c r="E484" s="228" t="s">
        <v>379</v>
      </c>
      <c r="F484" s="229" t="s">
        <v>379</v>
      </c>
      <c r="G484" s="230">
        <v>1257.5</v>
      </c>
      <c r="H484" s="230">
        <v>1198.5</v>
      </c>
    </row>
    <row r="485" spans="1:8" ht="31.5">
      <c r="A485" s="226" t="s">
        <v>381</v>
      </c>
      <c r="B485" s="245">
        <v>923</v>
      </c>
      <c r="C485" s="227">
        <v>1</v>
      </c>
      <c r="D485" s="227">
        <v>6</v>
      </c>
      <c r="E485" s="228" t="s">
        <v>382</v>
      </c>
      <c r="F485" s="229" t="s">
        <v>379</v>
      </c>
      <c r="G485" s="230">
        <v>1257.5</v>
      </c>
      <c r="H485" s="230">
        <v>1198.5</v>
      </c>
    </row>
    <row r="486" spans="1:8">
      <c r="A486" s="226" t="s">
        <v>389</v>
      </c>
      <c r="B486" s="245">
        <v>923</v>
      </c>
      <c r="C486" s="227">
        <v>1</v>
      </c>
      <c r="D486" s="227">
        <v>6</v>
      </c>
      <c r="E486" s="228" t="s">
        <v>390</v>
      </c>
      <c r="F486" s="229" t="s">
        <v>379</v>
      </c>
      <c r="G486" s="230">
        <v>670</v>
      </c>
      <c r="H486" s="230">
        <v>639</v>
      </c>
    </row>
    <row r="487" spans="1:8" ht="31.5">
      <c r="A487" s="226" t="s">
        <v>385</v>
      </c>
      <c r="B487" s="245">
        <v>923</v>
      </c>
      <c r="C487" s="227">
        <v>1</v>
      </c>
      <c r="D487" s="227">
        <v>6</v>
      </c>
      <c r="E487" s="228" t="s">
        <v>391</v>
      </c>
      <c r="F487" s="229" t="s">
        <v>379</v>
      </c>
      <c r="G487" s="230">
        <v>670</v>
      </c>
      <c r="H487" s="230">
        <v>639</v>
      </c>
    </row>
    <row r="488" spans="1:8" ht="78.75">
      <c r="A488" s="226" t="s">
        <v>387</v>
      </c>
      <c r="B488" s="245">
        <v>923</v>
      </c>
      <c r="C488" s="227">
        <v>1</v>
      </c>
      <c r="D488" s="227">
        <v>6</v>
      </c>
      <c r="E488" s="228" t="s">
        <v>391</v>
      </c>
      <c r="F488" s="229" t="s">
        <v>230</v>
      </c>
      <c r="G488" s="230">
        <v>666.2</v>
      </c>
      <c r="H488" s="230">
        <v>635.20000000000005</v>
      </c>
    </row>
    <row r="489" spans="1:8" ht="31.5">
      <c r="A489" s="226" t="s">
        <v>392</v>
      </c>
      <c r="B489" s="245">
        <v>923</v>
      </c>
      <c r="C489" s="227">
        <v>1</v>
      </c>
      <c r="D489" s="227">
        <v>6</v>
      </c>
      <c r="E489" s="228" t="s">
        <v>391</v>
      </c>
      <c r="F489" s="229" t="s">
        <v>393</v>
      </c>
      <c r="G489" s="230">
        <v>3.8</v>
      </c>
      <c r="H489" s="230">
        <v>3.8</v>
      </c>
    </row>
    <row r="490" spans="1:8" ht="31.5">
      <c r="A490" s="226" t="s">
        <v>409</v>
      </c>
      <c r="B490" s="245">
        <v>923</v>
      </c>
      <c r="C490" s="227">
        <v>1</v>
      </c>
      <c r="D490" s="227">
        <v>6</v>
      </c>
      <c r="E490" s="228" t="s">
        <v>410</v>
      </c>
      <c r="F490" s="229" t="s">
        <v>379</v>
      </c>
      <c r="G490" s="230">
        <v>587.5</v>
      </c>
      <c r="H490" s="230">
        <v>559.5</v>
      </c>
    </row>
    <row r="491" spans="1:8" ht="31.5">
      <c r="A491" s="226" t="s">
        <v>385</v>
      </c>
      <c r="B491" s="245">
        <v>923</v>
      </c>
      <c r="C491" s="227">
        <v>1</v>
      </c>
      <c r="D491" s="227">
        <v>6</v>
      </c>
      <c r="E491" s="228" t="s">
        <v>411</v>
      </c>
      <c r="F491" s="229" t="s">
        <v>379</v>
      </c>
      <c r="G491" s="230">
        <v>587.5</v>
      </c>
      <c r="H491" s="230">
        <v>559.5</v>
      </c>
    </row>
    <row r="492" spans="1:8" ht="78.75">
      <c r="A492" s="226" t="s">
        <v>387</v>
      </c>
      <c r="B492" s="245">
        <v>923</v>
      </c>
      <c r="C492" s="227">
        <v>1</v>
      </c>
      <c r="D492" s="227">
        <v>6</v>
      </c>
      <c r="E492" s="228" t="s">
        <v>411</v>
      </c>
      <c r="F492" s="229" t="s">
        <v>230</v>
      </c>
      <c r="G492" s="230">
        <v>587.5</v>
      </c>
      <c r="H492" s="230">
        <v>559.5</v>
      </c>
    </row>
    <row r="493" spans="1:8">
      <c r="A493" s="447" t="s">
        <v>112</v>
      </c>
      <c r="B493" s="447"/>
      <c r="C493" s="447"/>
      <c r="D493" s="447"/>
      <c r="E493" s="447"/>
      <c r="F493" s="447"/>
      <c r="G493" s="224">
        <f>639319-3707</f>
        <v>635612</v>
      </c>
      <c r="H493" s="224">
        <f>620515-7611</f>
        <v>612904</v>
      </c>
    </row>
    <row r="494" spans="1:8" ht="25.5" customHeight="1">
      <c r="A494" s="233"/>
      <c r="B494" s="234"/>
      <c r="C494" s="234"/>
      <c r="D494" s="234"/>
      <c r="E494" s="234"/>
      <c r="F494" s="215"/>
      <c r="G494" s="216"/>
      <c r="H494" s="216"/>
    </row>
    <row r="495" spans="1:8" ht="13.15" customHeight="1">
      <c r="A495" s="235" t="s">
        <v>257</v>
      </c>
      <c r="B495" s="215"/>
      <c r="C495" s="215"/>
      <c r="D495" s="215"/>
      <c r="E495" s="215"/>
      <c r="F495" s="215"/>
      <c r="G495" s="438" t="s">
        <v>258</v>
      </c>
      <c r="H495" s="438"/>
    </row>
  </sheetData>
  <autoFilter ref="A13:AA493"/>
  <mergeCells count="6">
    <mergeCell ref="G495:H495"/>
    <mergeCell ref="A8:H8"/>
    <mergeCell ref="A11:A12"/>
    <mergeCell ref="B11:F11"/>
    <mergeCell ref="G11:H11"/>
    <mergeCell ref="A493:F493"/>
  </mergeCells>
  <pageMargins left="0.78740157480314965" right="0.39370078740157483" top="0.78740157480314965" bottom="0.39370078740157483" header="0.51181102362204722" footer="0.11811023622047245"/>
  <pageSetup paperSize="9" scale="75" orientation="portrait" r:id="rId1"/>
  <headerFooter differentFirst="1" alignWithMargins="0">
    <oddHeader>&amp;C&amp;P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7:E199"/>
  <sheetViews>
    <sheetView workbookViewId="0">
      <selection activeCell="I14" sqref="I14"/>
    </sheetView>
  </sheetViews>
  <sheetFormatPr defaultColWidth="8.85546875" defaultRowHeight="15"/>
  <cols>
    <col min="1" max="1" width="3.7109375" style="251" customWidth="1"/>
    <col min="2" max="2" width="69.28515625" style="251" bestFit="1" customWidth="1"/>
    <col min="3" max="3" width="22.140625" style="251" customWidth="1"/>
    <col min="4" max="4" width="11.42578125" style="251" customWidth="1"/>
    <col min="5" max="16384" width="8.85546875" style="251"/>
  </cols>
  <sheetData>
    <row r="7" spans="1:4">
      <c r="A7" s="247"/>
      <c r="B7" s="248"/>
      <c r="C7" s="249"/>
      <c r="D7" s="250"/>
    </row>
    <row r="8" spans="1:4" ht="36" customHeight="1">
      <c r="A8" s="475" t="s">
        <v>798</v>
      </c>
      <c r="B8" s="475"/>
      <c r="C8" s="475"/>
      <c r="D8" s="475"/>
    </row>
    <row r="9" spans="1:4" ht="18.75">
      <c r="A9" s="252"/>
      <c r="B9" s="253"/>
      <c r="C9" s="254"/>
      <c r="D9" s="255" t="s">
        <v>914</v>
      </c>
    </row>
    <row r="10" spans="1:4" ht="14.45" customHeight="1">
      <c r="A10" s="471" t="s">
        <v>799</v>
      </c>
      <c r="B10" s="471" t="s">
        <v>800</v>
      </c>
      <c r="C10" s="471" t="s">
        <v>801</v>
      </c>
      <c r="D10" s="476" t="s">
        <v>802</v>
      </c>
    </row>
    <row r="11" spans="1:4">
      <c r="A11" s="472"/>
      <c r="B11" s="472"/>
      <c r="C11" s="472"/>
      <c r="D11" s="477"/>
    </row>
    <row r="12" spans="1:4">
      <c r="A12" s="256">
        <v>1</v>
      </c>
      <c r="B12" s="256">
        <v>2</v>
      </c>
      <c r="C12" s="256">
        <v>3</v>
      </c>
      <c r="D12" s="257">
        <v>4</v>
      </c>
    </row>
    <row r="13" spans="1:4" ht="14.45" customHeight="1">
      <c r="A13" s="471">
        <v>1</v>
      </c>
      <c r="B13" s="473" t="s">
        <v>412</v>
      </c>
      <c r="C13" s="258" t="s">
        <v>803</v>
      </c>
      <c r="D13" s="259">
        <f>D14</f>
        <v>46432.4</v>
      </c>
    </row>
    <row r="14" spans="1:4" ht="30">
      <c r="A14" s="472"/>
      <c r="B14" s="474"/>
      <c r="C14" s="258" t="s">
        <v>804</v>
      </c>
      <c r="D14" s="259">
        <v>46432.4</v>
      </c>
    </row>
    <row r="15" spans="1:4" ht="14.45" customHeight="1">
      <c r="A15" s="463">
        <v>2</v>
      </c>
      <c r="B15" s="465" t="s">
        <v>567</v>
      </c>
      <c r="C15" s="258" t="s">
        <v>803</v>
      </c>
      <c r="D15" s="259">
        <f>D16</f>
        <v>925.7</v>
      </c>
    </row>
    <row r="16" spans="1:4" ht="30">
      <c r="A16" s="464"/>
      <c r="B16" s="466"/>
      <c r="C16" s="258" t="s">
        <v>789</v>
      </c>
      <c r="D16" s="259">
        <v>925.7</v>
      </c>
    </row>
    <row r="17" spans="1:4" s="261" customFormat="1" ht="14.45" customHeight="1">
      <c r="A17" s="471">
        <v>3</v>
      </c>
      <c r="B17" s="473" t="s">
        <v>573</v>
      </c>
      <c r="C17" s="260" t="s">
        <v>803</v>
      </c>
      <c r="D17" s="259">
        <f>D18</f>
        <v>7801</v>
      </c>
    </row>
    <row r="18" spans="1:4" s="261" customFormat="1" ht="30">
      <c r="A18" s="472"/>
      <c r="B18" s="474"/>
      <c r="C18" s="258" t="s">
        <v>789</v>
      </c>
      <c r="D18" s="259">
        <v>7801</v>
      </c>
    </row>
    <row r="19" spans="1:4" ht="14.45" customHeight="1">
      <c r="A19" s="463">
        <v>4</v>
      </c>
      <c r="B19" s="465" t="s">
        <v>805</v>
      </c>
      <c r="C19" s="260" t="s">
        <v>803</v>
      </c>
      <c r="D19" s="259">
        <f>D20</f>
        <v>2260</v>
      </c>
    </row>
    <row r="20" spans="1:4" ht="30">
      <c r="A20" s="464"/>
      <c r="B20" s="466"/>
      <c r="C20" s="258" t="s">
        <v>789</v>
      </c>
      <c r="D20" s="259">
        <v>2260</v>
      </c>
    </row>
    <row r="21" spans="1:4" ht="14.45" customHeight="1">
      <c r="A21" s="463">
        <v>5</v>
      </c>
      <c r="B21" s="465" t="s">
        <v>806</v>
      </c>
      <c r="C21" s="260" t="s">
        <v>803</v>
      </c>
      <c r="D21" s="259">
        <f>D22+D23+D24</f>
        <v>430</v>
      </c>
    </row>
    <row r="22" spans="1:4" ht="60">
      <c r="A22" s="469"/>
      <c r="B22" s="470"/>
      <c r="C22" s="258" t="s">
        <v>788</v>
      </c>
      <c r="D22" s="259">
        <v>292</v>
      </c>
    </row>
    <row r="23" spans="1:4" ht="30">
      <c r="A23" s="469"/>
      <c r="B23" s="470"/>
      <c r="C23" s="260" t="s">
        <v>789</v>
      </c>
      <c r="D23" s="259">
        <v>135.6</v>
      </c>
    </row>
    <row r="24" spans="1:4" ht="30">
      <c r="A24" s="464"/>
      <c r="B24" s="466"/>
      <c r="C24" s="258" t="s">
        <v>793</v>
      </c>
      <c r="D24" s="259">
        <v>2.4</v>
      </c>
    </row>
    <row r="25" spans="1:4" ht="14.45" customHeight="1">
      <c r="A25" s="463">
        <v>6</v>
      </c>
      <c r="B25" s="465" t="s">
        <v>740</v>
      </c>
      <c r="C25" s="260" t="s">
        <v>803</v>
      </c>
      <c r="D25" s="259">
        <f>D26</f>
        <v>120</v>
      </c>
    </row>
    <row r="26" spans="1:4" ht="30">
      <c r="A26" s="464"/>
      <c r="B26" s="466"/>
      <c r="C26" s="262" t="s">
        <v>793</v>
      </c>
      <c r="D26" s="259">
        <v>120</v>
      </c>
    </row>
    <row r="27" spans="1:4" ht="14.45" customHeight="1">
      <c r="A27" s="463">
        <v>7</v>
      </c>
      <c r="B27" s="465" t="s">
        <v>632</v>
      </c>
      <c r="C27" s="260" t="s">
        <v>803</v>
      </c>
      <c r="D27" s="259">
        <f>D28</f>
        <v>64</v>
      </c>
    </row>
    <row r="28" spans="1:4" ht="30" customHeight="1">
      <c r="A28" s="464"/>
      <c r="B28" s="466"/>
      <c r="C28" s="258" t="s">
        <v>793</v>
      </c>
      <c r="D28" s="259">
        <v>64</v>
      </c>
    </row>
    <row r="29" spans="1:4" ht="14.45" customHeight="1">
      <c r="A29" s="463">
        <v>8</v>
      </c>
      <c r="B29" s="465" t="s">
        <v>459</v>
      </c>
      <c r="C29" s="260" t="s">
        <v>803</v>
      </c>
      <c r="D29" s="259">
        <f>D30</f>
        <v>21</v>
      </c>
    </row>
    <row r="30" spans="1:4" ht="30">
      <c r="A30" s="464"/>
      <c r="B30" s="466"/>
      <c r="C30" s="262" t="s">
        <v>793</v>
      </c>
      <c r="D30" s="259">
        <v>21</v>
      </c>
    </row>
    <row r="31" spans="1:4" ht="14.45" customHeight="1">
      <c r="A31" s="463">
        <v>9</v>
      </c>
      <c r="B31" s="465" t="s">
        <v>807</v>
      </c>
      <c r="C31" s="260" t="s">
        <v>803</v>
      </c>
      <c r="D31" s="259">
        <f>D32</f>
        <v>1553.5</v>
      </c>
    </row>
    <row r="32" spans="1:4" ht="30">
      <c r="A32" s="464"/>
      <c r="B32" s="466"/>
      <c r="C32" s="258" t="s">
        <v>789</v>
      </c>
      <c r="D32" s="259">
        <v>1553.5</v>
      </c>
    </row>
    <row r="33" spans="1:4" ht="14.45" customHeight="1">
      <c r="A33" s="453">
        <v>10</v>
      </c>
      <c r="B33" s="467" t="s">
        <v>465</v>
      </c>
      <c r="C33" s="260" t="s">
        <v>803</v>
      </c>
      <c r="D33" s="263">
        <f>D34</f>
        <v>1215</v>
      </c>
    </row>
    <row r="34" spans="1:4" ht="43.9" customHeight="1">
      <c r="A34" s="457"/>
      <c r="B34" s="468"/>
      <c r="C34" s="264" t="s">
        <v>791</v>
      </c>
      <c r="D34" s="265">
        <v>1215</v>
      </c>
    </row>
    <row r="35" spans="1:4" ht="14.45" customHeight="1">
      <c r="A35" s="461">
        <v>11</v>
      </c>
      <c r="B35" s="455" t="s">
        <v>808</v>
      </c>
      <c r="C35" s="260" t="s">
        <v>803</v>
      </c>
      <c r="D35" s="265">
        <f>D36</f>
        <v>573.4</v>
      </c>
    </row>
    <row r="36" spans="1:4" ht="60">
      <c r="A36" s="462"/>
      <c r="B36" s="458"/>
      <c r="C36" s="266" t="s">
        <v>788</v>
      </c>
      <c r="D36" s="265">
        <v>573.4</v>
      </c>
    </row>
    <row r="37" spans="1:4" ht="14.45" customHeight="1">
      <c r="A37" s="461">
        <v>12</v>
      </c>
      <c r="B37" s="455" t="s">
        <v>718</v>
      </c>
      <c r="C37" s="260" t="s">
        <v>803</v>
      </c>
      <c r="D37" s="265">
        <f>D38</f>
        <v>260</v>
      </c>
    </row>
    <row r="38" spans="1:4" ht="30">
      <c r="A38" s="462"/>
      <c r="B38" s="458"/>
      <c r="C38" s="262" t="s">
        <v>793</v>
      </c>
      <c r="D38" s="265">
        <v>260</v>
      </c>
    </row>
    <row r="39" spans="1:4" ht="14.45" customHeight="1">
      <c r="A39" s="461">
        <v>13</v>
      </c>
      <c r="B39" s="455" t="s">
        <v>809</v>
      </c>
      <c r="C39" s="260" t="s">
        <v>803</v>
      </c>
      <c r="D39" s="265">
        <f>D40</f>
        <v>60</v>
      </c>
    </row>
    <row r="40" spans="1:4" ht="30">
      <c r="A40" s="462"/>
      <c r="B40" s="458"/>
      <c r="C40" s="262" t="s">
        <v>793</v>
      </c>
      <c r="D40" s="265">
        <v>60</v>
      </c>
    </row>
    <row r="41" spans="1:4" ht="27.6" customHeight="1">
      <c r="A41" s="461">
        <v>14</v>
      </c>
      <c r="B41" s="455" t="s">
        <v>520</v>
      </c>
      <c r="C41" s="260" t="s">
        <v>803</v>
      </c>
      <c r="D41" s="265">
        <f>D42</f>
        <v>8815.2000000000007</v>
      </c>
    </row>
    <row r="42" spans="1:4" ht="30">
      <c r="A42" s="462"/>
      <c r="B42" s="458"/>
      <c r="C42" s="267" t="s">
        <v>810</v>
      </c>
      <c r="D42" s="265">
        <v>8815.2000000000007</v>
      </c>
    </row>
    <row r="43" spans="1:4" ht="14.45" customHeight="1">
      <c r="A43" s="461">
        <v>15</v>
      </c>
      <c r="B43" s="455" t="s">
        <v>811</v>
      </c>
      <c r="C43" s="260" t="s">
        <v>803</v>
      </c>
      <c r="D43" s="265">
        <f>D44</f>
        <v>100</v>
      </c>
    </row>
    <row r="44" spans="1:4" ht="27" customHeight="1">
      <c r="A44" s="462"/>
      <c r="B44" s="458"/>
      <c r="C44" s="262" t="s">
        <v>793</v>
      </c>
      <c r="D44" s="265">
        <v>100</v>
      </c>
    </row>
    <row r="45" spans="1:4" ht="14.45" customHeight="1">
      <c r="A45" s="453">
        <v>16</v>
      </c>
      <c r="B45" s="455" t="s">
        <v>812</v>
      </c>
      <c r="C45" s="260" t="s">
        <v>803</v>
      </c>
      <c r="D45" s="263">
        <f>D46</f>
        <v>100</v>
      </c>
    </row>
    <row r="46" spans="1:4" ht="30">
      <c r="A46" s="457"/>
      <c r="B46" s="458"/>
      <c r="C46" s="260" t="s">
        <v>793</v>
      </c>
      <c r="D46" s="263">
        <v>100</v>
      </c>
    </row>
    <row r="47" spans="1:4" ht="14.45" customHeight="1">
      <c r="A47" s="453">
        <v>17</v>
      </c>
      <c r="B47" s="455" t="s">
        <v>473</v>
      </c>
      <c r="C47" s="260" t="s">
        <v>803</v>
      </c>
      <c r="D47" s="263">
        <f>D48</f>
        <v>40</v>
      </c>
    </row>
    <row r="48" spans="1:4" ht="30">
      <c r="A48" s="457"/>
      <c r="B48" s="458"/>
      <c r="C48" s="258" t="s">
        <v>793</v>
      </c>
      <c r="D48" s="263">
        <v>40</v>
      </c>
    </row>
    <row r="49" spans="1:4" ht="14.45" customHeight="1">
      <c r="A49" s="453">
        <v>18</v>
      </c>
      <c r="B49" s="455" t="s">
        <v>665</v>
      </c>
      <c r="C49" s="260" t="s">
        <v>803</v>
      </c>
      <c r="D49" s="263">
        <f>D50</f>
        <v>37.35</v>
      </c>
    </row>
    <row r="50" spans="1:4" ht="30">
      <c r="A50" s="457"/>
      <c r="B50" s="458"/>
      <c r="C50" s="258" t="s">
        <v>789</v>
      </c>
      <c r="D50" s="263">
        <v>37.35</v>
      </c>
    </row>
    <row r="51" spans="1:4">
      <c r="A51" s="453">
        <v>19</v>
      </c>
      <c r="B51" s="455" t="s">
        <v>673</v>
      </c>
      <c r="C51" s="260" t="s">
        <v>803</v>
      </c>
      <c r="D51" s="263">
        <f>D52</f>
        <v>15</v>
      </c>
    </row>
    <row r="52" spans="1:4" ht="29.45" customHeight="1">
      <c r="A52" s="457"/>
      <c r="B52" s="458"/>
      <c r="C52" s="258" t="s">
        <v>789</v>
      </c>
      <c r="D52" s="263">
        <v>15</v>
      </c>
    </row>
    <row r="53" spans="1:4" ht="14.45" customHeight="1">
      <c r="A53" s="453">
        <v>20</v>
      </c>
      <c r="B53" s="455" t="s">
        <v>813</v>
      </c>
      <c r="C53" s="260" t="s">
        <v>803</v>
      </c>
      <c r="D53" s="263">
        <v>15</v>
      </c>
    </row>
    <row r="54" spans="1:4" ht="30">
      <c r="A54" s="457"/>
      <c r="B54" s="458"/>
      <c r="C54" s="258" t="s">
        <v>793</v>
      </c>
      <c r="D54" s="263">
        <v>15</v>
      </c>
    </row>
    <row r="55" spans="1:4" ht="14.45" customHeight="1">
      <c r="A55" s="459">
        <v>21</v>
      </c>
      <c r="B55" s="455" t="s">
        <v>814</v>
      </c>
      <c r="C55" s="260" t="s">
        <v>803</v>
      </c>
      <c r="D55" s="263">
        <f>D56</f>
        <v>3500</v>
      </c>
    </row>
    <row r="56" spans="1:4" ht="30">
      <c r="A56" s="460"/>
      <c r="B56" s="458"/>
      <c r="C56" s="260" t="s">
        <v>789</v>
      </c>
      <c r="D56" s="263">
        <v>3500</v>
      </c>
    </row>
    <row r="57" spans="1:4" ht="14.45" customHeight="1">
      <c r="A57" s="453">
        <v>22</v>
      </c>
      <c r="B57" s="455" t="s">
        <v>815</v>
      </c>
      <c r="C57" s="260" t="s">
        <v>803</v>
      </c>
      <c r="D57" s="263">
        <f>D58</f>
        <v>35</v>
      </c>
    </row>
    <row r="58" spans="1:4" ht="30">
      <c r="A58" s="457"/>
      <c r="B58" s="458"/>
      <c r="C58" s="258" t="s">
        <v>789</v>
      </c>
      <c r="D58" s="263">
        <v>35</v>
      </c>
    </row>
    <row r="59" spans="1:4" ht="14.45" customHeight="1">
      <c r="A59" s="453">
        <v>23</v>
      </c>
      <c r="B59" s="455" t="s">
        <v>746</v>
      </c>
      <c r="C59" s="260" t="s">
        <v>803</v>
      </c>
      <c r="D59" s="268">
        <f>D60</f>
        <v>51.4</v>
      </c>
    </row>
    <row r="60" spans="1:4" ht="30">
      <c r="A60" s="454"/>
      <c r="B60" s="456"/>
      <c r="C60" s="267" t="s">
        <v>810</v>
      </c>
      <c r="D60" s="268">
        <v>51.4</v>
      </c>
    </row>
    <row r="61" spans="1:4" ht="14.45" customHeight="1">
      <c r="A61" s="453">
        <v>24</v>
      </c>
      <c r="B61" s="455" t="s">
        <v>619</v>
      </c>
      <c r="C61" s="260" t="s">
        <v>803</v>
      </c>
      <c r="D61" s="268">
        <f>D62</f>
        <v>11</v>
      </c>
    </row>
    <row r="62" spans="1:4" ht="30">
      <c r="A62" s="457"/>
      <c r="B62" s="458"/>
      <c r="C62" s="260" t="s">
        <v>793</v>
      </c>
      <c r="D62" s="268">
        <v>11</v>
      </c>
    </row>
    <row r="63" spans="1:4" ht="14.45" customHeight="1">
      <c r="A63" s="453">
        <v>25</v>
      </c>
      <c r="B63" s="455" t="s">
        <v>816</v>
      </c>
      <c r="C63" s="260" t="s">
        <v>803</v>
      </c>
      <c r="D63" s="268">
        <f>D64</f>
        <v>15</v>
      </c>
    </row>
    <row r="64" spans="1:4" ht="30">
      <c r="A64" s="457"/>
      <c r="B64" s="458"/>
      <c r="C64" s="260" t="s">
        <v>789</v>
      </c>
      <c r="D64" s="268">
        <v>15</v>
      </c>
    </row>
    <row r="65" spans="1:5">
      <c r="A65" s="449" t="s">
        <v>112</v>
      </c>
      <c r="B65" s="450"/>
      <c r="C65" s="451"/>
      <c r="D65" s="269">
        <f>D13+D15+D17+D19+D21+D25+D27+D29+D31+D33+D35+D37+D39+D43+D45+D47+D49+D53+D55+D57+D59+D61+D63+D41+D51</f>
        <v>74450.95</v>
      </c>
      <c r="E65" s="270"/>
    </row>
    <row r="66" spans="1:5">
      <c r="A66" s="271"/>
      <c r="B66" s="272"/>
      <c r="C66" s="273"/>
      <c r="D66" s="274"/>
    </row>
    <row r="67" spans="1:5">
      <c r="A67" s="271"/>
      <c r="B67" s="272"/>
      <c r="C67" s="273"/>
      <c r="D67" s="274"/>
    </row>
    <row r="68" spans="1:5" ht="15.75">
      <c r="A68" s="275" t="s">
        <v>257</v>
      </c>
      <c r="B68" s="276"/>
      <c r="C68" s="452" t="s">
        <v>258</v>
      </c>
      <c r="D68" s="452"/>
    </row>
    <row r="69" spans="1:5">
      <c r="A69" s="271"/>
      <c r="B69" s="272"/>
      <c r="C69" s="273"/>
      <c r="D69" s="274"/>
    </row>
    <row r="70" spans="1:5">
      <c r="A70" s="271"/>
      <c r="B70" s="272"/>
      <c r="C70" s="273"/>
      <c r="D70" s="274"/>
    </row>
    <row r="71" spans="1:5">
      <c r="A71" s="271"/>
      <c r="B71" s="272"/>
      <c r="C71" s="273"/>
      <c r="D71" s="274"/>
    </row>
    <row r="72" spans="1:5">
      <c r="A72" s="271"/>
      <c r="B72" s="272"/>
      <c r="C72" s="273"/>
      <c r="D72" s="274"/>
    </row>
    <row r="73" spans="1:5">
      <c r="A73" s="271"/>
      <c r="B73" s="272"/>
      <c r="C73" s="273"/>
      <c r="D73" s="274"/>
    </row>
    <row r="74" spans="1:5">
      <c r="A74" s="271"/>
      <c r="B74" s="272"/>
      <c r="C74" s="273"/>
      <c r="D74" s="274"/>
    </row>
    <row r="75" spans="1:5">
      <c r="A75" s="271"/>
      <c r="B75" s="272"/>
      <c r="C75" s="273"/>
      <c r="D75" s="274"/>
    </row>
    <row r="76" spans="1:5">
      <c r="A76" s="271"/>
      <c r="B76" s="272"/>
      <c r="C76" s="273"/>
      <c r="D76" s="274"/>
    </row>
    <row r="77" spans="1:5">
      <c r="A77" s="271"/>
      <c r="B77" s="272"/>
      <c r="C77" s="273"/>
      <c r="D77" s="274"/>
    </row>
    <row r="78" spans="1:5">
      <c r="A78" s="271"/>
      <c r="B78" s="272"/>
      <c r="C78" s="273"/>
      <c r="D78" s="274"/>
    </row>
    <row r="79" spans="1:5">
      <c r="A79" s="271"/>
      <c r="B79" s="272"/>
      <c r="C79" s="273"/>
      <c r="D79" s="274"/>
    </row>
    <row r="80" spans="1:5">
      <c r="A80" s="271"/>
      <c r="B80" s="272"/>
      <c r="C80" s="273"/>
      <c r="D80" s="274"/>
    </row>
    <row r="81" spans="1:4">
      <c r="A81" s="271"/>
      <c r="B81" s="272"/>
      <c r="C81" s="273"/>
      <c r="D81" s="274"/>
    </row>
    <row r="82" spans="1:4">
      <c r="A82" s="271"/>
      <c r="B82" s="272"/>
      <c r="C82" s="273"/>
      <c r="D82" s="274"/>
    </row>
    <row r="83" spans="1:4">
      <c r="A83" s="271"/>
      <c r="B83" s="272"/>
      <c r="C83" s="273"/>
      <c r="D83" s="274"/>
    </row>
    <row r="84" spans="1:4">
      <c r="A84" s="271"/>
      <c r="B84" s="272"/>
      <c r="C84" s="273"/>
      <c r="D84" s="274"/>
    </row>
    <row r="85" spans="1:4">
      <c r="A85" s="271"/>
      <c r="B85" s="272"/>
      <c r="C85" s="273"/>
      <c r="D85" s="274"/>
    </row>
    <row r="86" spans="1:4">
      <c r="A86" s="271"/>
      <c r="B86" s="272"/>
      <c r="C86" s="273"/>
      <c r="D86" s="274"/>
    </row>
    <row r="87" spans="1:4">
      <c r="A87" s="271"/>
      <c r="B87" s="272"/>
      <c r="C87" s="273"/>
      <c r="D87" s="274"/>
    </row>
    <row r="88" spans="1:4">
      <c r="A88" s="271"/>
      <c r="B88" s="272"/>
      <c r="C88" s="273"/>
      <c r="D88" s="274"/>
    </row>
    <row r="89" spans="1:4">
      <c r="A89" s="271"/>
      <c r="B89" s="272"/>
      <c r="C89" s="273"/>
      <c r="D89" s="274"/>
    </row>
    <row r="90" spans="1:4">
      <c r="A90" s="271"/>
      <c r="B90" s="272"/>
      <c r="C90" s="273"/>
      <c r="D90" s="274"/>
    </row>
    <row r="91" spans="1:4">
      <c r="A91" s="271"/>
      <c r="B91" s="272"/>
      <c r="C91" s="273"/>
      <c r="D91" s="274"/>
    </row>
    <row r="92" spans="1:4">
      <c r="A92" s="271"/>
      <c r="B92" s="272"/>
      <c r="C92" s="273"/>
      <c r="D92" s="274"/>
    </row>
    <row r="93" spans="1:4">
      <c r="A93" s="271"/>
      <c r="B93" s="272"/>
      <c r="C93" s="273"/>
      <c r="D93" s="274"/>
    </row>
    <row r="94" spans="1:4">
      <c r="A94" s="271"/>
      <c r="B94" s="272"/>
      <c r="C94" s="273"/>
      <c r="D94" s="274"/>
    </row>
    <row r="95" spans="1:4">
      <c r="A95" s="271"/>
      <c r="B95" s="272"/>
      <c r="C95" s="273"/>
      <c r="D95" s="274"/>
    </row>
    <row r="96" spans="1:4">
      <c r="A96" s="271"/>
      <c r="B96" s="272"/>
      <c r="C96" s="273"/>
      <c r="D96" s="274"/>
    </row>
    <row r="97" spans="1:4">
      <c r="A97" s="271"/>
      <c r="B97" s="272"/>
      <c r="C97" s="273"/>
      <c r="D97" s="274"/>
    </row>
    <row r="98" spans="1:4">
      <c r="A98" s="271"/>
      <c r="B98" s="272"/>
      <c r="C98" s="273"/>
      <c r="D98" s="274"/>
    </row>
    <row r="99" spans="1:4">
      <c r="A99" s="271"/>
      <c r="B99" s="272"/>
      <c r="C99" s="273"/>
      <c r="D99" s="274"/>
    </row>
    <row r="100" spans="1:4">
      <c r="A100" s="271"/>
      <c r="B100" s="272"/>
      <c r="C100" s="273"/>
      <c r="D100" s="274"/>
    </row>
    <row r="101" spans="1:4">
      <c r="A101" s="271"/>
      <c r="B101" s="272"/>
      <c r="C101" s="273"/>
      <c r="D101" s="274"/>
    </row>
    <row r="102" spans="1:4">
      <c r="A102" s="271"/>
      <c r="B102" s="272"/>
      <c r="C102" s="273"/>
      <c r="D102" s="274"/>
    </row>
    <row r="103" spans="1:4">
      <c r="A103" s="271"/>
      <c r="B103" s="272"/>
      <c r="C103" s="273"/>
      <c r="D103" s="274"/>
    </row>
    <row r="104" spans="1:4">
      <c r="A104" s="271"/>
      <c r="B104" s="272"/>
      <c r="C104" s="273"/>
      <c r="D104" s="274"/>
    </row>
    <row r="105" spans="1:4">
      <c r="A105" s="271"/>
      <c r="B105" s="272"/>
      <c r="C105" s="273"/>
      <c r="D105" s="274"/>
    </row>
    <row r="106" spans="1:4">
      <c r="A106" s="271"/>
      <c r="B106" s="272"/>
      <c r="C106" s="273"/>
      <c r="D106" s="274"/>
    </row>
    <row r="107" spans="1:4">
      <c r="A107" s="271"/>
      <c r="B107" s="272"/>
      <c r="C107" s="273"/>
      <c r="D107" s="274"/>
    </row>
    <row r="108" spans="1:4">
      <c r="A108" s="271"/>
      <c r="B108" s="272"/>
      <c r="C108" s="273"/>
      <c r="D108" s="274"/>
    </row>
    <row r="109" spans="1:4">
      <c r="A109" s="271"/>
      <c r="B109" s="272"/>
      <c r="C109" s="273"/>
      <c r="D109" s="274"/>
    </row>
    <row r="110" spans="1:4">
      <c r="A110" s="271"/>
      <c r="B110" s="272"/>
      <c r="C110" s="273"/>
      <c r="D110" s="274"/>
    </row>
    <row r="111" spans="1:4">
      <c r="A111" s="271"/>
      <c r="B111" s="272"/>
      <c r="C111" s="273"/>
      <c r="D111" s="274"/>
    </row>
    <row r="112" spans="1:4">
      <c r="A112" s="271"/>
      <c r="B112" s="272"/>
      <c r="C112" s="273"/>
      <c r="D112" s="274"/>
    </row>
    <row r="113" spans="1:4">
      <c r="A113" s="271"/>
      <c r="B113" s="272"/>
      <c r="C113" s="273"/>
      <c r="D113" s="274"/>
    </row>
    <row r="114" spans="1:4">
      <c r="A114" s="271"/>
      <c r="B114" s="272"/>
      <c r="C114" s="273"/>
      <c r="D114" s="274"/>
    </row>
    <row r="115" spans="1:4">
      <c r="A115" s="271"/>
      <c r="B115" s="272"/>
      <c r="C115" s="273"/>
      <c r="D115" s="274"/>
    </row>
    <row r="116" spans="1:4">
      <c r="A116" s="271"/>
      <c r="B116" s="272"/>
      <c r="C116" s="273"/>
      <c r="D116" s="274"/>
    </row>
    <row r="117" spans="1:4">
      <c r="A117" s="271"/>
      <c r="B117" s="272"/>
      <c r="C117" s="273"/>
      <c r="D117" s="274"/>
    </row>
    <row r="118" spans="1:4">
      <c r="A118" s="271"/>
      <c r="B118" s="272"/>
      <c r="C118" s="273"/>
      <c r="D118" s="274"/>
    </row>
    <row r="119" spans="1:4">
      <c r="A119" s="271"/>
      <c r="B119" s="272"/>
      <c r="C119" s="273"/>
      <c r="D119" s="274"/>
    </row>
    <row r="120" spans="1:4">
      <c r="A120" s="271"/>
      <c r="B120" s="272"/>
      <c r="C120" s="273"/>
      <c r="D120" s="274"/>
    </row>
    <row r="121" spans="1:4">
      <c r="A121" s="271"/>
      <c r="B121" s="272"/>
      <c r="C121" s="273"/>
      <c r="D121" s="274"/>
    </row>
    <row r="122" spans="1:4">
      <c r="A122" s="271"/>
      <c r="B122" s="272"/>
      <c r="C122" s="273"/>
      <c r="D122" s="274"/>
    </row>
    <row r="123" spans="1:4">
      <c r="A123" s="271"/>
      <c r="B123" s="272"/>
      <c r="C123" s="273"/>
      <c r="D123" s="274"/>
    </row>
    <row r="124" spans="1:4">
      <c r="A124" s="271"/>
      <c r="B124" s="272"/>
      <c r="C124" s="273"/>
      <c r="D124" s="274"/>
    </row>
    <row r="125" spans="1:4">
      <c r="A125" s="271"/>
      <c r="B125" s="272"/>
      <c r="C125" s="273"/>
      <c r="D125" s="274"/>
    </row>
    <row r="126" spans="1:4">
      <c r="A126" s="271"/>
      <c r="B126" s="272"/>
      <c r="C126" s="273"/>
      <c r="D126" s="274"/>
    </row>
    <row r="127" spans="1:4">
      <c r="A127" s="271"/>
      <c r="B127" s="272"/>
      <c r="C127" s="273"/>
      <c r="D127" s="274"/>
    </row>
    <row r="128" spans="1:4">
      <c r="A128" s="271"/>
      <c r="B128" s="272"/>
      <c r="C128" s="273"/>
      <c r="D128" s="274"/>
    </row>
    <row r="129" spans="1:4">
      <c r="A129" s="271"/>
      <c r="B129" s="272"/>
      <c r="C129" s="273"/>
      <c r="D129" s="274"/>
    </row>
    <row r="130" spans="1:4">
      <c r="A130" s="271"/>
      <c r="B130" s="272"/>
      <c r="C130" s="273"/>
      <c r="D130" s="274"/>
    </row>
    <row r="131" spans="1:4">
      <c r="A131" s="271"/>
      <c r="B131" s="272"/>
      <c r="C131" s="273"/>
      <c r="D131" s="274"/>
    </row>
    <row r="132" spans="1:4">
      <c r="A132" s="271"/>
      <c r="B132" s="272"/>
      <c r="C132" s="273"/>
      <c r="D132" s="274"/>
    </row>
    <row r="133" spans="1:4">
      <c r="A133" s="271"/>
      <c r="B133" s="272"/>
      <c r="C133" s="273"/>
      <c r="D133" s="274"/>
    </row>
    <row r="134" spans="1:4">
      <c r="A134" s="48"/>
      <c r="B134" s="277"/>
      <c r="C134" s="48"/>
      <c r="D134" s="48"/>
    </row>
    <row r="135" spans="1:4">
      <c r="A135" s="48"/>
      <c r="B135" s="277"/>
      <c r="C135" s="48"/>
      <c r="D135" s="48"/>
    </row>
    <row r="136" spans="1:4">
      <c r="A136" s="48"/>
      <c r="B136" s="277"/>
      <c r="C136" s="48"/>
      <c r="D136" s="48"/>
    </row>
    <row r="137" spans="1:4">
      <c r="A137" s="48"/>
      <c r="B137" s="277"/>
      <c r="C137" s="48"/>
      <c r="D137" s="48"/>
    </row>
    <row r="138" spans="1:4">
      <c r="A138" s="48"/>
      <c r="B138" s="277"/>
      <c r="C138" s="48"/>
      <c r="D138" s="48"/>
    </row>
    <row r="139" spans="1:4">
      <c r="A139" s="48"/>
      <c r="B139" s="277"/>
      <c r="C139" s="48"/>
      <c r="D139" s="48"/>
    </row>
    <row r="140" spans="1:4">
      <c r="A140" s="48"/>
      <c r="B140" s="277"/>
      <c r="C140" s="48"/>
      <c r="D140" s="48"/>
    </row>
    <row r="141" spans="1:4">
      <c r="A141" s="48"/>
      <c r="B141" s="277"/>
      <c r="C141" s="48"/>
      <c r="D141" s="48"/>
    </row>
    <row r="142" spans="1:4">
      <c r="A142" s="48"/>
      <c r="B142" s="277"/>
      <c r="C142" s="48"/>
      <c r="D142" s="48"/>
    </row>
    <row r="143" spans="1:4">
      <c r="A143" s="48"/>
      <c r="B143" s="277"/>
      <c r="C143" s="48"/>
      <c r="D143" s="48"/>
    </row>
    <row r="144" spans="1:4">
      <c r="A144" s="48"/>
      <c r="B144" s="277"/>
      <c r="C144" s="48"/>
      <c r="D144" s="48"/>
    </row>
    <row r="145" spans="1:4">
      <c r="A145" s="48"/>
      <c r="B145" s="277"/>
      <c r="C145" s="48"/>
      <c r="D145" s="48"/>
    </row>
    <row r="146" spans="1:4">
      <c r="A146" s="48"/>
      <c r="B146" s="277"/>
      <c r="C146" s="48"/>
      <c r="D146" s="48"/>
    </row>
    <row r="147" spans="1:4">
      <c r="A147" s="48"/>
      <c r="B147" s="277"/>
      <c r="C147" s="48"/>
      <c r="D147" s="48"/>
    </row>
    <row r="148" spans="1:4">
      <c r="A148" s="278"/>
      <c r="B148" s="277"/>
      <c r="C148" s="278"/>
      <c r="D148" s="278"/>
    </row>
    <row r="149" spans="1:4">
      <c r="A149" s="278"/>
      <c r="B149" s="277"/>
      <c r="C149" s="278"/>
      <c r="D149" s="278"/>
    </row>
    <row r="150" spans="1:4">
      <c r="A150" s="278"/>
      <c r="B150" s="277"/>
      <c r="C150" s="278"/>
      <c r="D150" s="278"/>
    </row>
    <row r="151" spans="1:4">
      <c r="A151" s="278"/>
      <c r="B151" s="277"/>
      <c r="C151" s="278"/>
      <c r="D151" s="278"/>
    </row>
    <row r="152" spans="1:4">
      <c r="A152" s="278"/>
      <c r="B152" s="277"/>
      <c r="C152" s="278"/>
      <c r="D152" s="278"/>
    </row>
    <row r="153" spans="1:4">
      <c r="A153" s="278"/>
      <c r="B153" s="277"/>
      <c r="C153" s="278"/>
      <c r="D153" s="278"/>
    </row>
    <row r="154" spans="1:4">
      <c r="A154" s="278"/>
      <c r="B154" s="277"/>
      <c r="C154" s="278"/>
      <c r="D154" s="278"/>
    </row>
    <row r="155" spans="1:4">
      <c r="A155" s="278"/>
      <c r="B155" s="277"/>
      <c r="C155" s="278"/>
      <c r="D155" s="278"/>
    </row>
    <row r="156" spans="1:4">
      <c r="A156" s="278"/>
      <c r="B156" s="277"/>
      <c r="C156" s="278"/>
      <c r="D156" s="278"/>
    </row>
    <row r="157" spans="1:4">
      <c r="A157" s="278"/>
      <c r="B157" s="277"/>
      <c r="C157" s="278"/>
      <c r="D157" s="278"/>
    </row>
    <row r="158" spans="1:4">
      <c r="A158" s="278"/>
      <c r="B158" s="277"/>
      <c r="C158" s="278"/>
      <c r="D158" s="278"/>
    </row>
    <row r="159" spans="1:4">
      <c r="A159" s="278"/>
      <c r="B159" s="277"/>
      <c r="C159" s="278"/>
      <c r="D159" s="278"/>
    </row>
    <row r="160" spans="1:4">
      <c r="A160" s="278"/>
      <c r="B160" s="277"/>
      <c r="C160" s="278"/>
      <c r="D160" s="278"/>
    </row>
    <row r="161" spans="1:4">
      <c r="A161" s="278"/>
      <c r="B161" s="277"/>
      <c r="C161" s="278"/>
      <c r="D161" s="278"/>
    </row>
    <row r="162" spans="1:4">
      <c r="A162" s="278"/>
      <c r="B162" s="277"/>
      <c r="C162" s="278"/>
      <c r="D162" s="278"/>
    </row>
    <row r="163" spans="1:4">
      <c r="A163" s="278"/>
      <c r="B163" s="277"/>
      <c r="C163" s="278"/>
      <c r="D163" s="278"/>
    </row>
    <row r="164" spans="1:4">
      <c r="A164" s="278"/>
      <c r="B164" s="277"/>
      <c r="C164" s="278"/>
      <c r="D164" s="278"/>
    </row>
    <row r="165" spans="1:4">
      <c r="A165" s="278"/>
      <c r="B165" s="277"/>
      <c r="C165" s="278"/>
      <c r="D165" s="278"/>
    </row>
    <row r="166" spans="1:4">
      <c r="A166" s="278"/>
      <c r="B166" s="277"/>
      <c r="C166" s="278"/>
      <c r="D166" s="278"/>
    </row>
    <row r="167" spans="1:4">
      <c r="A167" s="278"/>
      <c r="B167" s="277"/>
      <c r="C167" s="278"/>
      <c r="D167" s="278"/>
    </row>
    <row r="168" spans="1:4">
      <c r="A168" s="278"/>
      <c r="B168" s="277"/>
      <c r="C168" s="278"/>
      <c r="D168" s="278"/>
    </row>
    <row r="169" spans="1:4">
      <c r="A169" s="278"/>
      <c r="B169" s="277"/>
      <c r="C169" s="278"/>
      <c r="D169" s="278"/>
    </row>
    <row r="170" spans="1:4">
      <c r="A170" s="278"/>
      <c r="B170" s="277"/>
      <c r="C170" s="278"/>
      <c r="D170" s="278"/>
    </row>
    <row r="171" spans="1:4">
      <c r="A171" s="278"/>
      <c r="B171" s="277"/>
      <c r="C171" s="278"/>
      <c r="D171" s="278"/>
    </row>
    <row r="172" spans="1:4">
      <c r="A172" s="278"/>
      <c r="B172" s="277"/>
      <c r="C172" s="278"/>
      <c r="D172" s="278"/>
    </row>
    <row r="173" spans="1:4">
      <c r="A173" s="278"/>
      <c r="B173" s="277"/>
      <c r="C173" s="278"/>
      <c r="D173" s="278"/>
    </row>
    <row r="174" spans="1:4">
      <c r="A174" s="278"/>
      <c r="B174" s="277"/>
      <c r="C174" s="278"/>
      <c r="D174" s="278"/>
    </row>
    <row r="175" spans="1:4">
      <c r="A175" s="278"/>
      <c r="B175" s="277"/>
      <c r="C175" s="278"/>
      <c r="D175" s="278"/>
    </row>
    <row r="176" spans="1:4">
      <c r="A176" s="278"/>
      <c r="B176" s="277"/>
      <c r="C176" s="278"/>
      <c r="D176" s="278"/>
    </row>
    <row r="177" spans="1:4">
      <c r="A177" s="278"/>
      <c r="B177" s="277"/>
      <c r="C177" s="278"/>
      <c r="D177" s="278"/>
    </row>
    <row r="178" spans="1:4">
      <c r="A178" s="278"/>
      <c r="B178" s="277"/>
      <c r="C178" s="278"/>
      <c r="D178" s="278"/>
    </row>
    <row r="179" spans="1:4">
      <c r="A179" s="278"/>
      <c r="B179" s="277"/>
      <c r="C179" s="278"/>
      <c r="D179" s="278"/>
    </row>
    <row r="180" spans="1:4">
      <c r="A180" s="278"/>
      <c r="B180" s="277"/>
      <c r="C180" s="278"/>
      <c r="D180" s="278"/>
    </row>
    <row r="181" spans="1:4">
      <c r="A181" s="278"/>
      <c r="B181" s="277"/>
      <c r="C181" s="278"/>
      <c r="D181" s="278"/>
    </row>
    <row r="182" spans="1:4">
      <c r="A182" s="278"/>
      <c r="B182" s="277"/>
      <c r="C182" s="278"/>
      <c r="D182" s="278"/>
    </row>
    <row r="183" spans="1:4">
      <c r="A183" s="278"/>
      <c r="B183" s="277"/>
      <c r="C183" s="278"/>
      <c r="D183" s="278"/>
    </row>
    <row r="184" spans="1:4">
      <c r="A184" s="278"/>
      <c r="B184" s="277"/>
      <c r="C184" s="278"/>
      <c r="D184" s="278"/>
    </row>
    <row r="185" spans="1:4">
      <c r="A185" s="278"/>
      <c r="B185" s="277"/>
      <c r="C185" s="278"/>
      <c r="D185" s="278"/>
    </row>
    <row r="186" spans="1:4">
      <c r="A186" s="278"/>
      <c r="B186" s="277"/>
      <c r="C186" s="278"/>
      <c r="D186" s="278"/>
    </row>
    <row r="187" spans="1:4">
      <c r="A187" s="278"/>
      <c r="B187" s="277"/>
      <c r="C187" s="278"/>
      <c r="D187" s="278"/>
    </row>
    <row r="188" spans="1:4">
      <c r="A188" s="278"/>
      <c r="B188" s="277"/>
      <c r="C188" s="278"/>
      <c r="D188" s="278"/>
    </row>
    <row r="189" spans="1:4">
      <c r="A189" s="278"/>
      <c r="B189" s="277"/>
      <c r="C189" s="278"/>
      <c r="D189" s="278"/>
    </row>
    <row r="190" spans="1:4">
      <c r="A190" s="278"/>
      <c r="B190" s="277"/>
      <c r="C190" s="278"/>
      <c r="D190" s="278"/>
    </row>
    <row r="191" spans="1:4">
      <c r="A191" s="278"/>
      <c r="B191" s="277"/>
      <c r="C191" s="278"/>
      <c r="D191" s="278"/>
    </row>
    <row r="192" spans="1:4">
      <c r="A192" s="278"/>
      <c r="B192" s="277"/>
      <c r="C192" s="278"/>
      <c r="D192" s="278"/>
    </row>
    <row r="193" spans="1:4">
      <c r="A193" s="278"/>
      <c r="B193" s="277"/>
      <c r="C193" s="278"/>
      <c r="D193" s="278"/>
    </row>
    <row r="194" spans="1:4">
      <c r="A194" s="278"/>
      <c r="B194" s="277"/>
      <c r="C194" s="278"/>
      <c r="D194" s="278"/>
    </row>
    <row r="195" spans="1:4">
      <c r="A195" s="278"/>
      <c r="B195" s="277"/>
      <c r="C195" s="278"/>
      <c r="D195" s="278"/>
    </row>
    <row r="196" spans="1:4">
      <c r="A196" s="278"/>
      <c r="B196" s="277"/>
      <c r="C196" s="278"/>
      <c r="D196" s="278"/>
    </row>
    <row r="197" spans="1:4">
      <c r="A197" s="278"/>
      <c r="B197" s="277"/>
      <c r="C197" s="278"/>
      <c r="D197" s="278"/>
    </row>
    <row r="198" spans="1:4">
      <c r="A198" s="278"/>
      <c r="B198" s="277"/>
      <c r="C198" s="278"/>
      <c r="D198" s="278"/>
    </row>
    <row r="199" spans="1:4">
      <c r="A199" s="278"/>
      <c r="B199" s="277"/>
      <c r="C199" s="278"/>
      <c r="D199" s="278"/>
    </row>
  </sheetData>
  <mergeCells count="57">
    <mergeCell ref="A13:A14"/>
    <mergeCell ref="B13:B14"/>
    <mergeCell ref="A8:D8"/>
    <mergeCell ref="A10:A11"/>
    <mergeCell ref="B10:B11"/>
    <mergeCell ref="C10:C11"/>
    <mergeCell ref="D10:D11"/>
    <mergeCell ref="A15:A16"/>
    <mergeCell ref="B15:B16"/>
    <mergeCell ref="A17:A18"/>
    <mergeCell ref="B17:B18"/>
    <mergeCell ref="A19:A20"/>
    <mergeCell ref="B19:B20"/>
    <mergeCell ref="A21:A24"/>
    <mergeCell ref="B21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65:C65"/>
    <mergeCell ref="C68:D68"/>
    <mergeCell ref="A59:A60"/>
    <mergeCell ref="B59:B60"/>
    <mergeCell ref="A61:A62"/>
    <mergeCell ref="B61:B62"/>
    <mergeCell ref="A63:A64"/>
    <mergeCell ref="B63:B64"/>
  </mergeCells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7:E195"/>
  <sheetViews>
    <sheetView workbookViewId="0">
      <selection activeCell="B47" sqref="B47:B48"/>
    </sheetView>
  </sheetViews>
  <sheetFormatPr defaultColWidth="8.85546875" defaultRowHeight="15"/>
  <cols>
    <col min="1" max="1" width="3.7109375" style="278" customWidth="1"/>
    <col min="2" max="2" width="63" style="278" customWidth="1"/>
    <col min="3" max="3" width="22.140625" style="278" customWidth="1"/>
    <col min="4" max="4" width="10.28515625" style="289" customWidth="1"/>
    <col min="5" max="5" width="12" style="279" bestFit="1" customWidth="1"/>
    <col min="6" max="16384" width="8.85546875" style="278"/>
  </cols>
  <sheetData>
    <row r="7" spans="1:5">
      <c r="A7" s="247"/>
      <c r="B7" s="248"/>
      <c r="C7" s="249"/>
      <c r="D7" s="250"/>
    </row>
    <row r="8" spans="1:5" ht="51.6" customHeight="1">
      <c r="A8" s="475" t="s">
        <v>817</v>
      </c>
      <c r="B8" s="475"/>
      <c r="C8" s="475"/>
      <c r="D8" s="475"/>
    </row>
    <row r="9" spans="1:5" ht="18.75">
      <c r="A9" s="252"/>
      <c r="B9" s="253"/>
      <c r="C9" s="254"/>
      <c r="D9" s="255"/>
      <c r="E9" s="365" t="s">
        <v>913</v>
      </c>
    </row>
    <row r="10" spans="1:5" ht="14.45" customHeight="1">
      <c r="A10" s="471" t="s">
        <v>799</v>
      </c>
      <c r="B10" s="471" t="s">
        <v>800</v>
      </c>
      <c r="C10" s="471" t="s">
        <v>801</v>
      </c>
      <c r="D10" s="476" t="s">
        <v>936</v>
      </c>
      <c r="E10" s="479" t="s">
        <v>937</v>
      </c>
    </row>
    <row r="11" spans="1:5">
      <c r="A11" s="472"/>
      <c r="B11" s="472"/>
      <c r="C11" s="472"/>
      <c r="D11" s="477"/>
      <c r="E11" s="480"/>
    </row>
    <row r="12" spans="1:5">
      <c r="A12" s="256">
        <v>1</v>
      </c>
      <c r="B12" s="256">
        <v>2</v>
      </c>
      <c r="C12" s="256">
        <v>3</v>
      </c>
      <c r="D12" s="257">
        <v>4</v>
      </c>
      <c r="E12" s="280">
        <v>5</v>
      </c>
    </row>
    <row r="13" spans="1:5" ht="14.45" customHeight="1">
      <c r="A13" s="471">
        <v>1</v>
      </c>
      <c r="B13" s="473" t="s">
        <v>412</v>
      </c>
      <c r="C13" s="258" t="s">
        <v>803</v>
      </c>
      <c r="D13" s="259">
        <f>D14</f>
        <v>35632.699999999997</v>
      </c>
      <c r="E13" s="281">
        <f>E14</f>
        <v>35722.9</v>
      </c>
    </row>
    <row r="14" spans="1:5" ht="30">
      <c r="A14" s="472"/>
      <c r="B14" s="474"/>
      <c r="C14" s="258" t="s">
        <v>804</v>
      </c>
      <c r="D14" s="259">
        <v>35632.699999999997</v>
      </c>
      <c r="E14" s="282">
        <v>35722.9</v>
      </c>
    </row>
    <row r="15" spans="1:5" ht="14.45" customHeight="1">
      <c r="A15" s="463">
        <v>2</v>
      </c>
      <c r="B15" s="465" t="s">
        <v>567</v>
      </c>
      <c r="C15" s="258" t="s">
        <v>803</v>
      </c>
      <c r="D15" s="259">
        <f>D16</f>
        <v>925.7</v>
      </c>
      <c r="E15" s="281">
        <f>E16</f>
        <v>925.7</v>
      </c>
    </row>
    <row r="16" spans="1:5" ht="30">
      <c r="A16" s="464"/>
      <c r="B16" s="466"/>
      <c r="C16" s="258" t="s">
        <v>789</v>
      </c>
      <c r="D16" s="259">
        <v>925.7</v>
      </c>
      <c r="E16" s="282">
        <v>925.7</v>
      </c>
    </row>
    <row r="17" spans="1:5" s="283" customFormat="1" ht="14.45" customHeight="1">
      <c r="A17" s="471">
        <v>3</v>
      </c>
      <c r="B17" s="473" t="s">
        <v>573</v>
      </c>
      <c r="C17" s="260" t="s">
        <v>803</v>
      </c>
      <c r="D17" s="259">
        <f>D18</f>
        <v>7500</v>
      </c>
      <c r="E17" s="281">
        <f>E18</f>
        <v>7801</v>
      </c>
    </row>
    <row r="18" spans="1:5" s="283" customFormat="1" ht="30">
      <c r="A18" s="472"/>
      <c r="B18" s="474"/>
      <c r="C18" s="258" t="s">
        <v>789</v>
      </c>
      <c r="D18" s="259">
        <v>7500</v>
      </c>
      <c r="E18" s="284">
        <v>7801</v>
      </c>
    </row>
    <row r="19" spans="1:5" ht="14.45" customHeight="1">
      <c r="A19" s="463">
        <v>4</v>
      </c>
      <c r="B19" s="465" t="s">
        <v>805</v>
      </c>
      <c r="C19" s="260" t="s">
        <v>803</v>
      </c>
      <c r="D19" s="259">
        <f>D20</f>
        <v>2200</v>
      </c>
      <c r="E19" s="281">
        <f>E20</f>
        <v>2200</v>
      </c>
    </row>
    <row r="20" spans="1:5" ht="30">
      <c r="A20" s="464"/>
      <c r="B20" s="466"/>
      <c r="C20" s="258" t="s">
        <v>789</v>
      </c>
      <c r="D20" s="259">
        <v>2200</v>
      </c>
      <c r="E20" s="282">
        <v>2200</v>
      </c>
    </row>
    <row r="21" spans="1:5" ht="14.45" customHeight="1">
      <c r="A21" s="463">
        <v>5</v>
      </c>
      <c r="B21" s="465" t="s">
        <v>806</v>
      </c>
      <c r="C21" s="260" t="s">
        <v>803</v>
      </c>
      <c r="D21" s="259">
        <f>D22+D23+D24</f>
        <v>495.2</v>
      </c>
      <c r="E21" s="281">
        <f>E22+E23+E24</f>
        <v>546.6</v>
      </c>
    </row>
    <row r="22" spans="1:5" ht="60">
      <c r="A22" s="469"/>
      <c r="B22" s="470"/>
      <c r="C22" s="258" t="s">
        <v>788</v>
      </c>
      <c r="D22" s="259">
        <v>400</v>
      </c>
      <c r="E22" s="282">
        <v>405</v>
      </c>
    </row>
    <row r="23" spans="1:5" ht="30">
      <c r="A23" s="469"/>
      <c r="B23" s="470"/>
      <c r="C23" s="260" t="s">
        <v>789</v>
      </c>
      <c r="D23" s="259">
        <v>92.8</v>
      </c>
      <c r="E23" s="282">
        <v>139.19999999999999</v>
      </c>
    </row>
    <row r="24" spans="1:5" ht="30">
      <c r="A24" s="464"/>
      <c r="B24" s="466"/>
      <c r="C24" s="258" t="s">
        <v>793</v>
      </c>
      <c r="D24" s="259">
        <v>2.4</v>
      </c>
      <c r="E24" s="282">
        <v>2.4</v>
      </c>
    </row>
    <row r="25" spans="1:5" ht="14.45" customHeight="1">
      <c r="A25" s="463">
        <v>6</v>
      </c>
      <c r="B25" s="465" t="s">
        <v>740</v>
      </c>
      <c r="C25" s="260" t="s">
        <v>803</v>
      </c>
      <c r="D25" s="259">
        <f>D26</f>
        <v>120</v>
      </c>
      <c r="E25" s="281">
        <f>E26</f>
        <v>170</v>
      </c>
    </row>
    <row r="26" spans="1:5" ht="27.6" customHeight="1">
      <c r="A26" s="464"/>
      <c r="B26" s="466"/>
      <c r="C26" s="262" t="s">
        <v>793</v>
      </c>
      <c r="D26" s="259">
        <v>120</v>
      </c>
      <c r="E26" s="282">
        <v>170</v>
      </c>
    </row>
    <row r="27" spans="1:5" ht="14.45" customHeight="1">
      <c r="A27" s="463">
        <v>7</v>
      </c>
      <c r="B27" s="465" t="s">
        <v>632</v>
      </c>
      <c r="C27" s="260" t="s">
        <v>803</v>
      </c>
      <c r="D27" s="259">
        <f>D28</f>
        <v>64</v>
      </c>
      <c r="E27" s="281">
        <f>E28</f>
        <v>70</v>
      </c>
    </row>
    <row r="28" spans="1:5" ht="45" customHeight="1">
      <c r="A28" s="464"/>
      <c r="B28" s="466"/>
      <c r="C28" s="258" t="s">
        <v>793</v>
      </c>
      <c r="D28" s="259">
        <v>64</v>
      </c>
      <c r="E28" s="282">
        <v>70</v>
      </c>
    </row>
    <row r="29" spans="1:5" ht="14.45" customHeight="1">
      <c r="A29" s="463">
        <v>8</v>
      </c>
      <c r="B29" s="465" t="s">
        <v>459</v>
      </c>
      <c r="C29" s="260" t="s">
        <v>803</v>
      </c>
      <c r="D29" s="259">
        <f>D30</f>
        <v>21</v>
      </c>
      <c r="E29" s="281">
        <f>E30</f>
        <v>21</v>
      </c>
    </row>
    <row r="30" spans="1:5" ht="28.9" customHeight="1">
      <c r="A30" s="464"/>
      <c r="B30" s="466"/>
      <c r="C30" s="262" t="s">
        <v>793</v>
      </c>
      <c r="D30" s="259">
        <v>21</v>
      </c>
      <c r="E30" s="282">
        <v>21</v>
      </c>
    </row>
    <row r="31" spans="1:5" ht="14.45" customHeight="1">
      <c r="A31" s="463">
        <v>9</v>
      </c>
      <c r="B31" s="465" t="s">
        <v>807</v>
      </c>
      <c r="C31" s="260" t="s">
        <v>803</v>
      </c>
      <c r="D31" s="259">
        <f>D32</f>
        <v>1703.5</v>
      </c>
      <c r="E31" s="281">
        <f>E32</f>
        <v>1553.5</v>
      </c>
    </row>
    <row r="32" spans="1:5" ht="30">
      <c r="A32" s="464"/>
      <c r="B32" s="466"/>
      <c r="C32" s="258" t="s">
        <v>789</v>
      </c>
      <c r="D32" s="259">
        <v>1703.5</v>
      </c>
      <c r="E32" s="282">
        <v>1553.5</v>
      </c>
    </row>
    <row r="33" spans="1:5" ht="14.45" customHeight="1">
      <c r="A33" s="453">
        <v>10</v>
      </c>
      <c r="B33" s="467" t="s">
        <v>465</v>
      </c>
      <c r="C33" s="260" t="s">
        <v>803</v>
      </c>
      <c r="D33" s="263">
        <f>D34</f>
        <v>1215</v>
      </c>
      <c r="E33" s="285">
        <f>E34</f>
        <v>1215</v>
      </c>
    </row>
    <row r="34" spans="1:5" ht="43.9" customHeight="1">
      <c r="A34" s="457"/>
      <c r="B34" s="468"/>
      <c r="C34" s="264" t="s">
        <v>791</v>
      </c>
      <c r="D34" s="265">
        <v>1215</v>
      </c>
      <c r="E34" s="282">
        <v>1215</v>
      </c>
    </row>
    <row r="35" spans="1:5" ht="14.45" customHeight="1">
      <c r="A35" s="461">
        <v>11</v>
      </c>
      <c r="B35" s="455" t="s">
        <v>808</v>
      </c>
      <c r="C35" s="260" t="s">
        <v>803</v>
      </c>
      <c r="D35" s="265">
        <f>D36</f>
        <v>608.4</v>
      </c>
      <c r="E35" s="286">
        <f>E36</f>
        <v>680.4</v>
      </c>
    </row>
    <row r="36" spans="1:5" ht="60">
      <c r="A36" s="462"/>
      <c r="B36" s="458"/>
      <c r="C36" s="266" t="s">
        <v>788</v>
      </c>
      <c r="D36" s="265">
        <v>608.4</v>
      </c>
      <c r="E36" s="282">
        <v>680.4</v>
      </c>
    </row>
    <row r="37" spans="1:5" ht="14.45" customHeight="1">
      <c r="A37" s="461">
        <v>12</v>
      </c>
      <c r="B37" s="455" t="s">
        <v>718</v>
      </c>
      <c r="C37" s="260" t="s">
        <v>803</v>
      </c>
      <c r="D37" s="265">
        <f>D38</f>
        <v>280</v>
      </c>
      <c r="E37" s="286">
        <f>E38</f>
        <v>290</v>
      </c>
    </row>
    <row r="38" spans="1:5" ht="30">
      <c r="A38" s="462"/>
      <c r="B38" s="458"/>
      <c r="C38" s="262" t="s">
        <v>793</v>
      </c>
      <c r="D38" s="265">
        <v>280</v>
      </c>
      <c r="E38" s="282">
        <v>290</v>
      </c>
    </row>
    <row r="39" spans="1:5" ht="14.45" customHeight="1">
      <c r="A39" s="461">
        <v>13</v>
      </c>
      <c r="B39" s="455" t="s">
        <v>809</v>
      </c>
      <c r="C39" s="260" t="s">
        <v>803</v>
      </c>
      <c r="D39" s="265">
        <f>D40</f>
        <v>60</v>
      </c>
      <c r="E39" s="286">
        <f>E40</f>
        <v>60</v>
      </c>
    </row>
    <row r="40" spans="1:5" ht="30">
      <c r="A40" s="462"/>
      <c r="B40" s="458"/>
      <c r="C40" s="262" t="s">
        <v>793</v>
      </c>
      <c r="D40" s="265">
        <v>60</v>
      </c>
      <c r="E40" s="282">
        <v>60</v>
      </c>
    </row>
    <row r="41" spans="1:5" ht="14.45" customHeight="1">
      <c r="A41" s="461">
        <v>14</v>
      </c>
      <c r="B41" s="455" t="s">
        <v>811</v>
      </c>
      <c r="C41" s="260" t="s">
        <v>803</v>
      </c>
      <c r="D41" s="265">
        <f>D42</f>
        <v>100</v>
      </c>
      <c r="E41" s="286">
        <f>E42</f>
        <v>100</v>
      </c>
    </row>
    <row r="42" spans="1:5" ht="27" customHeight="1">
      <c r="A42" s="462"/>
      <c r="B42" s="458"/>
      <c r="C42" s="262" t="s">
        <v>793</v>
      </c>
      <c r="D42" s="265">
        <v>100</v>
      </c>
      <c r="E42" s="282">
        <v>100</v>
      </c>
    </row>
    <row r="43" spans="1:5" ht="14.45" customHeight="1">
      <c r="A43" s="453">
        <v>15</v>
      </c>
      <c r="B43" s="455" t="s">
        <v>812</v>
      </c>
      <c r="C43" s="260" t="s">
        <v>803</v>
      </c>
      <c r="D43" s="263">
        <f>D44</f>
        <v>100</v>
      </c>
      <c r="E43" s="285">
        <f>E44</f>
        <v>150</v>
      </c>
    </row>
    <row r="44" spans="1:5" ht="30">
      <c r="A44" s="457"/>
      <c r="B44" s="458"/>
      <c r="C44" s="260" t="s">
        <v>793</v>
      </c>
      <c r="D44" s="263">
        <v>100</v>
      </c>
      <c r="E44" s="282">
        <v>150</v>
      </c>
    </row>
    <row r="45" spans="1:5" ht="14.45" customHeight="1">
      <c r="A45" s="453">
        <v>16</v>
      </c>
      <c r="B45" s="455" t="s">
        <v>473</v>
      </c>
      <c r="C45" s="260" t="s">
        <v>803</v>
      </c>
      <c r="D45" s="263">
        <f>D46</f>
        <v>40</v>
      </c>
      <c r="E45" s="285">
        <f>E46</f>
        <v>40</v>
      </c>
    </row>
    <row r="46" spans="1:5" ht="27.6" customHeight="1">
      <c r="A46" s="457"/>
      <c r="B46" s="458"/>
      <c r="C46" s="260" t="s">
        <v>793</v>
      </c>
      <c r="D46" s="263">
        <v>40</v>
      </c>
      <c r="E46" s="282">
        <v>40</v>
      </c>
    </row>
    <row r="47" spans="1:5" ht="14.45" customHeight="1">
      <c r="A47" s="453">
        <v>17</v>
      </c>
      <c r="B47" s="455" t="s">
        <v>665</v>
      </c>
      <c r="C47" s="260" t="s">
        <v>803</v>
      </c>
      <c r="D47" s="263">
        <f>D48</f>
        <v>37.35</v>
      </c>
      <c r="E47" s="285">
        <f>E48</f>
        <v>37.35</v>
      </c>
    </row>
    <row r="48" spans="1:5" ht="30">
      <c r="A48" s="457"/>
      <c r="B48" s="458"/>
      <c r="C48" s="258" t="s">
        <v>789</v>
      </c>
      <c r="D48" s="263">
        <v>37.35</v>
      </c>
      <c r="E48" s="282">
        <v>37.35</v>
      </c>
    </row>
    <row r="49" spans="1:5">
      <c r="A49" s="453">
        <v>18</v>
      </c>
      <c r="B49" s="455" t="s">
        <v>673</v>
      </c>
      <c r="C49" s="260" t="s">
        <v>803</v>
      </c>
      <c r="D49" s="263">
        <f>D50</f>
        <v>15</v>
      </c>
      <c r="E49" s="285">
        <f>E50</f>
        <v>15</v>
      </c>
    </row>
    <row r="50" spans="1:5" ht="29.45" customHeight="1">
      <c r="A50" s="457"/>
      <c r="B50" s="458"/>
      <c r="C50" s="258" t="s">
        <v>789</v>
      </c>
      <c r="D50" s="263">
        <v>15</v>
      </c>
      <c r="E50" s="282">
        <v>15</v>
      </c>
    </row>
    <row r="51" spans="1:5" ht="14.45" customHeight="1">
      <c r="A51" s="453">
        <v>19</v>
      </c>
      <c r="B51" s="455" t="s">
        <v>813</v>
      </c>
      <c r="C51" s="260" t="s">
        <v>803</v>
      </c>
      <c r="D51" s="263">
        <f>D52</f>
        <v>15</v>
      </c>
      <c r="E51" s="285">
        <f>E52</f>
        <v>15</v>
      </c>
    </row>
    <row r="52" spans="1:5" ht="27.6" customHeight="1">
      <c r="A52" s="457"/>
      <c r="B52" s="458"/>
      <c r="C52" s="258" t="s">
        <v>793</v>
      </c>
      <c r="D52" s="263">
        <v>15</v>
      </c>
      <c r="E52" s="282">
        <v>15</v>
      </c>
    </row>
    <row r="53" spans="1:5" ht="14.45" customHeight="1">
      <c r="A53" s="459">
        <v>20</v>
      </c>
      <c r="B53" s="455" t="s">
        <v>814</v>
      </c>
      <c r="C53" s="260" t="s">
        <v>803</v>
      </c>
      <c r="D53" s="263">
        <f>D54</f>
        <v>3400</v>
      </c>
      <c r="E53" s="285">
        <f>E54</f>
        <v>3400</v>
      </c>
    </row>
    <row r="54" spans="1:5" ht="30">
      <c r="A54" s="460"/>
      <c r="B54" s="458"/>
      <c r="C54" s="260" t="s">
        <v>789</v>
      </c>
      <c r="D54" s="263">
        <v>3400</v>
      </c>
      <c r="E54" s="282">
        <v>3400</v>
      </c>
    </row>
    <row r="55" spans="1:5" ht="14.45" customHeight="1">
      <c r="A55" s="453">
        <v>21</v>
      </c>
      <c r="B55" s="455" t="s">
        <v>815</v>
      </c>
      <c r="C55" s="260" t="s">
        <v>803</v>
      </c>
      <c r="D55" s="263">
        <f>D56</f>
        <v>35</v>
      </c>
      <c r="E55" s="285">
        <f>E56</f>
        <v>35</v>
      </c>
    </row>
    <row r="56" spans="1:5" ht="30">
      <c r="A56" s="457"/>
      <c r="B56" s="458"/>
      <c r="C56" s="258" t="s">
        <v>789</v>
      </c>
      <c r="D56" s="263">
        <v>35</v>
      </c>
      <c r="E56" s="282">
        <v>35</v>
      </c>
    </row>
    <row r="57" spans="1:5" ht="14.45" customHeight="1">
      <c r="A57" s="453">
        <v>22</v>
      </c>
      <c r="B57" s="455" t="s">
        <v>619</v>
      </c>
      <c r="C57" s="260" t="s">
        <v>803</v>
      </c>
      <c r="D57" s="268">
        <f>D58</f>
        <v>23.5</v>
      </c>
      <c r="E57" s="287">
        <f>E58</f>
        <v>23.5</v>
      </c>
    </row>
    <row r="58" spans="1:5" ht="28.15" customHeight="1">
      <c r="A58" s="457"/>
      <c r="B58" s="458"/>
      <c r="C58" s="260" t="s">
        <v>793</v>
      </c>
      <c r="D58" s="268">
        <v>23.5</v>
      </c>
      <c r="E58" s="282">
        <v>23.5</v>
      </c>
    </row>
    <row r="59" spans="1:5" ht="14.45" customHeight="1">
      <c r="A59" s="453">
        <v>23</v>
      </c>
      <c r="B59" s="455" t="s">
        <v>816</v>
      </c>
      <c r="C59" s="260" t="s">
        <v>803</v>
      </c>
      <c r="D59" s="268">
        <f>D60</f>
        <v>15</v>
      </c>
      <c r="E59" s="287">
        <f>E60</f>
        <v>15</v>
      </c>
    </row>
    <row r="60" spans="1:5" ht="30">
      <c r="A60" s="457"/>
      <c r="B60" s="458"/>
      <c r="C60" s="260" t="s">
        <v>789</v>
      </c>
      <c r="D60" s="268">
        <v>15</v>
      </c>
      <c r="E60" s="282">
        <v>15</v>
      </c>
    </row>
    <row r="61" spans="1:5">
      <c r="A61" s="449" t="s">
        <v>112</v>
      </c>
      <c r="B61" s="450"/>
      <c r="C61" s="451"/>
      <c r="D61" s="269">
        <f>D13+D15+D17+D19+D21+D25+D27+D29+D31+D33+D35+D37+D39+D41+D43+D45+D47+D51+D53+D55+D57+D59+D49</f>
        <v>54606.349999999991</v>
      </c>
      <c r="E61" s="269">
        <f>E13+E15+E17+E19+E21+E25+E27+E29+E31+E33+E35+E37+E39+E41+E43+E45+E47+E51+E53+E55+E57+E59+E49</f>
        <v>55086.95</v>
      </c>
    </row>
    <row r="62" spans="1:5">
      <c r="A62" s="271"/>
      <c r="B62" s="272"/>
      <c r="C62" s="273"/>
      <c r="D62" s="274"/>
    </row>
    <row r="63" spans="1:5">
      <c r="A63" s="271"/>
      <c r="B63" s="272"/>
      <c r="C63" s="273"/>
      <c r="D63" s="274"/>
    </row>
    <row r="64" spans="1:5" ht="15.75">
      <c r="A64" s="275" t="s">
        <v>257</v>
      </c>
      <c r="B64" s="276"/>
      <c r="D64" s="478" t="s">
        <v>258</v>
      </c>
      <c r="E64" s="478"/>
    </row>
    <row r="65" spans="1:4">
      <c r="A65" s="271"/>
      <c r="B65" s="272"/>
      <c r="C65" s="273"/>
      <c r="D65" s="274"/>
    </row>
    <row r="66" spans="1:4">
      <c r="A66" s="271"/>
      <c r="B66" s="272"/>
      <c r="C66" s="273"/>
      <c r="D66" s="274"/>
    </row>
    <row r="67" spans="1:4">
      <c r="A67" s="271"/>
      <c r="B67" s="272"/>
      <c r="C67" s="273"/>
      <c r="D67" s="274"/>
    </row>
    <row r="68" spans="1:4">
      <c r="A68" s="271"/>
      <c r="B68" s="272"/>
      <c r="C68" s="273"/>
      <c r="D68" s="274"/>
    </row>
    <row r="69" spans="1:4">
      <c r="A69" s="271"/>
      <c r="B69" s="272"/>
      <c r="C69" s="273"/>
      <c r="D69" s="274"/>
    </row>
    <row r="70" spans="1:4">
      <c r="A70" s="271"/>
      <c r="B70" s="272"/>
      <c r="C70" s="273"/>
      <c r="D70" s="274"/>
    </row>
    <row r="71" spans="1:4">
      <c r="A71" s="271"/>
      <c r="B71" s="272"/>
      <c r="C71" s="273"/>
      <c r="D71" s="274"/>
    </row>
    <row r="72" spans="1:4">
      <c r="A72" s="271"/>
      <c r="B72" s="272"/>
      <c r="C72" s="273"/>
      <c r="D72" s="274"/>
    </row>
    <row r="73" spans="1:4">
      <c r="A73" s="271"/>
      <c r="B73" s="272"/>
      <c r="C73" s="273"/>
      <c r="D73" s="274"/>
    </row>
    <row r="74" spans="1:4">
      <c r="A74" s="271"/>
      <c r="B74" s="272"/>
      <c r="C74" s="273"/>
      <c r="D74" s="274"/>
    </row>
    <row r="75" spans="1:4">
      <c r="A75" s="271"/>
      <c r="B75" s="272"/>
      <c r="C75" s="273"/>
      <c r="D75" s="274"/>
    </row>
    <row r="76" spans="1:4">
      <c r="A76" s="271"/>
      <c r="B76" s="272"/>
      <c r="C76" s="273"/>
      <c r="D76" s="274"/>
    </row>
    <row r="77" spans="1:4">
      <c r="A77" s="271"/>
      <c r="B77" s="272"/>
      <c r="C77" s="273"/>
      <c r="D77" s="274"/>
    </row>
    <row r="78" spans="1:4">
      <c r="A78" s="271"/>
      <c r="B78" s="272"/>
      <c r="C78" s="273"/>
      <c r="D78" s="274"/>
    </row>
    <row r="79" spans="1:4">
      <c r="A79" s="271"/>
      <c r="B79" s="272"/>
      <c r="C79" s="273"/>
      <c r="D79" s="274"/>
    </row>
    <row r="80" spans="1:4">
      <c r="A80" s="271"/>
      <c r="B80" s="272"/>
      <c r="C80" s="273"/>
      <c r="D80" s="274"/>
    </row>
    <row r="81" spans="1:4">
      <c r="A81" s="271"/>
      <c r="B81" s="272"/>
      <c r="C81" s="273"/>
      <c r="D81" s="274"/>
    </row>
    <row r="82" spans="1:4">
      <c r="A82" s="271"/>
      <c r="B82" s="272"/>
      <c r="C82" s="273"/>
      <c r="D82" s="274"/>
    </row>
    <row r="83" spans="1:4">
      <c r="A83" s="271"/>
      <c r="B83" s="272"/>
      <c r="C83" s="273"/>
      <c r="D83" s="274"/>
    </row>
    <row r="84" spans="1:4">
      <c r="A84" s="271"/>
      <c r="B84" s="272"/>
      <c r="C84" s="273"/>
      <c r="D84" s="274"/>
    </row>
    <row r="85" spans="1:4">
      <c r="A85" s="271"/>
      <c r="B85" s="272"/>
      <c r="C85" s="273"/>
      <c r="D85" s="274"/>
    </row>
    <row r="86" spans="1:4">
      <c r="A86" s="271"/>
      <c r="B86" s="272"/>
      <c r="C86" s="273"/>
      <c r="D86" s="274"/>
    </row>
    <row r="87" spans="1:4">
      <c r="A87" s="271"/>
      <c r="B87" s="272"/>
      <c r="C87" s="273"/>
      <c r="D87" s="274"/>
    </row>
    <row r="88" spans="1:4">
      <c r="A88" s="271"/>
      <c r="B88" s="272"/>
      <c r="C88" s="273"/>
      <c r="D88" s="274"/>
    </row>
    <row r="89" spans="1:4">
      <c r="A89" s="271"/>
      <c r="B89" s="272"/>
      <c r="C89" s="273"/>
      <c r="D89" s="274"/>
    </row>
    <row r="90" spans="1:4">
      <c r="A90" s="271"/>
      <c r="B90" s="272"/>
      <c r="C90" s="273"/>
      <c r="D90" s="274"/>
    </row>
    <row r="91" spans="1:4">
      <c r="A91" s="271"/>
      <c r="B91" s="272"/>
      <c r="C91" s="273"/>
      <c r="D91" s="274"/>
    </row>
    <row r="92" spans="1:4">
      <c r="A92" s="271"/>
      <c r="B92" s="272"/>
      <c r="C92" s="273"/>
      <c r="D92" s="274"/>
    </row>
    <row r="93" spans="1:4">
      <c r="A93" s="271"/>
      <c r="B93" s="272"/>
      <c r="C93" s="273"/>
      <c r="D93" s="274"/>
    </row>
    <row r="94" spans="1:4">
      <c r="A94" s="271"/>
      <c r="B94" s="272"/>
      <c r="C94" s="273"/>
      <c r="D94" s="274"/>
    </row>
    <row r="95" spans="1:4">
      <c r="A95" s="271"/>
      <c r="B95" s="272"/>
      <c r="C95" s="273"/>
      <c r="D95" s="274"/>
    </row>
    <row r="96" spans="1:4">
      <c r="A96" s="271"/>
      <c r="B96" s="272"/>
      <c r="C96" s="273"/>
      <c r="D96" s="274"/>
    </row>
    <row r="97" spans="1:4">
      <c r="A97" s="271"/>
      <c r="B97" s="272"/>
      <c r="C97" s="273"/>
      <c r="D97" s="274"/>
    </row>
    <row r="98" spans="1:4">
      <c r="A98" s="271"/>
      <c r="B98" s="272"/>
      <c r="C98" s="273"/>
      <c r="D98" s="274"/>
    </row>
    <row r="99" spans="1:4">
      <c r="A99" s="271"/>
      <c r="B99" s="272"/>
      <c r="C99" s="273"/>
      <c r="D99" s="274"/>
    </row>
    <row r="100" spans="1:4">
      <c r="A100" s="271"/>
      <c r="B100" s="272"/>
      <c r="C100" s="273"/>
      <c r="D100" s="274"/>
    </row>
    <row r="101" spans="1:4">
      <c r="A101" s="271"/>
      <c r="B101" s="272"/>
      <c r="C101" s="273"/>
      <c r="D101" s="274"/>
    </row>
    <row r="102" spans="1:4">
      <c r="A102" s="271"/>
      <c r="B102" s="272"/>
      <c r="C102" s="273"/>
      <c r="D102" s="274"/>
    </row>
    <row r="103" spans="1:4">
      <c r="A103" s="271"/>
      <c r="B103" s="272"/>
      <c r="C103" s="273"/>
      <c r="D103" s="274"/>
    </row>
    <row r="104" spans="1:4">
      <c r="A104" s="271"/>
      <c r="B104" s="272"/>
      <c r="C104" s="273"/>
      <c r="D104" s="274"/>
    </row>
    <row r="105" spans="1:4">
      <c r="A105" s="271"/>
      <c r="B105" s="272"/>
      <c r="C105" s="273"/>
      <c r="D105" s="274"/>
    </row>
    <row r="106" spans="1:4">
      <c r="A106" s="271"/>
      <c r="B106" s="272"/>
      <c r="C106" s="273"/>
      <c r="D106" s="274"/>
    </row>
    <row r="107" spans="1:4">
      <c r="A107" s="271"/>
      <c r="B107" s="272"/>
      <c r="C107" s="273"/>
      <c r="D107" s="274"/>
    </row>
    <row r="108" spans="1:4">
      <c r="A108" s="271"/>
      <c r="B108" s="272"/>
      <c r="C108" s="273"/>
      <c r="D108" s="274"/>
    </row>
    <row r="109" spans="1:4">
      <c r="A109" s="271"/>
      <c r="B109" s="272"/>
      <c r="C109" s="273"/>
      <c r="D109" s="274"/>
    </row>
    <row r="110" spans="1:4">
      <c r="A110" s="271"/>
      <c r="B110" s="272"/>
      <c r="C110" s="273"/>
      <c r="D110" s="274"/>
    </row>
    <row r="111" spans="1:4">
      <c r="A111" s="271"/>
      <c r="B111" s="272"/>
      <c r="C111" s="273"/>
      <c r="D111" s="274"/>
    </row>
    <row r="112" spans="1:4">
      <c r="A112" s="271"/>
      <c r="B112" s="272"/>
      <c r="C112" s="273"/>
      <c r="D112" s="274"/>
    </row>
    <row r="113" spans="1:4">
      <c r="A113" s="271"/>
      <c r="B113" s="272"/>
      <c r="C113" s="273"/>
      <c r="D113" s="274"/>
    </row>
    <row r="114" spans="1:4">
      <c r="A114" s="271"/>
      <c r="B114" s="272"/>
      <c r="C114" s="273"/>
      <c r="D114" s="274"/>
    </row>
    <row r="115" spans="1:4">
      <c r="A115" s="271"/>
      <c r="B115" s="272"/>
      <c r="C115" s="273"/>
      <c r="D115" s="274"/>
    </row>
    <row r="116" spans="1:4">
      <c r="A116" s="271"/>
      <c r="B116" s="272"/>
      <c r="C116" s="273"/>
      <c r="D116" s="274"/>
    </row>
    <row r="117" spans="1:4">
      <c r="A117" s="271"/>
      <c r="B117" s="272"/>
      <c r="C117" s="273"/>
      <c r="D117" s="274"/>
    </row>
    <row r="118" spans="1:4">
      <c r="A118" s="271"/>
      <c r="B118" s="272"/>
      <c r="C118" s="273"/>
      <c r="D118" s="274"/>
    </row>
    <row r="119" spans="1:4">
      <c r="A119" s="271"/>
      <c r="B119" s="272"/>
      <c r="C119" s="273"/>
      <c r="D119" s="274"/>
    </row>
    <row r="120" spans="1:4">
      <c r="A120" s="271"/>
      <c r="B120" s="272"/>
      <c r="C120" s="273"/>
      <c r="D120" s="274"/>
    </row>
    <row r="121" spans="1:4">
      <c r="A121" s="271"/>
      <c r="B121" s="272"/>
      <c r="C121" s="273"/>
      <c r="D121" s="274"/>
    </row>
    <row r="122" spans="1:4">
      <c r="A122" s="271"/>
      <c r="B122" s="272"/>
      <c r="C122" s="273"/>
      <c r="D122" s="274"/>
    </row>
    <row r="123" spans="1:4">
      <c r="A123" s="271"/>
      <c r="B123" s="272"/>
      <c r="C123" s="273"/>
      <c r="D123" s="274"/>
    </row>
    <row r="124" spans="1:4">
      <c r="A124" s="271"/>
      <c r="B124" s="272"/>
      <c r="C124" s="273"/>
      <c r="D124" s="274"/>
    </row>
    <row r="125" spans="1:4">
      <c r="A125" s="271"/>
      <c r="B125" s="272"/>
      <c r="C125" s="273"/>
      <c r="D125" s="274"/>
    </row>
    <row r="126" spans="1:4">
      <c r="A126" s="271"/>
      <c r="B126" s="272"/>
      <c r="C126" s="273"/>
      <c r="D126" s="274"/>
    </row>
    <row r="127" spans="1:4">
      <c r="A127" s="271"/>
      <c r="B127" s="272"/>
      <c r="C127" s="273"/>
      <c r="D127" s="274"/>
    </row>
    <row r="128" spans="1:4">
      <c r="A128" s="271"/>
      <c r="B128" s="272"/>
      <c r="C128" s="273"/>
      <c r="D128" s="274"/>
    </row>
    <row r="129" spans="1:4">
      <c r="A129" s="271"/>
      <c r="B129" s="272"/>
      <c r="C129" s="273"/>
      <c r="D129" s="274"/>
    </row>
    <row r="130" spans="1:4">
      <c r="A130" s="48"/>
      <c r="B130" s="277"/>
      <c r="C130" s="48"/>
      <c r="D130" s="288"/>
    </row>
    <row r="131" spans="1:4">
      <c r="A131" s="48"/>
      <c r="B131" s="277"/>
      <c r="C131" s="48"/>
      <c r="D131" s="288"/>
    </row>
    <row r="132" spans="1:4">
      <c r="A132" s="48"/>
      <c r="B132" s="277"/>
      <c r="C132" s="48"/>
      <c r="D132" s="288"/>
    </row>
    <row r="133" spans="1:4">
      <c r="A133" s="48"/>
      <c r="B133" s="277"/>
      <c r="C133" s="48"/>
      <c r="D133" s="288"/>
    </row>
    <row r="134" spans="1:4">
      <c r="A134" s="48"/>
      <c r="B134" s="277"/>
      <c r="C134" s="48"/>
      <c r="D134" s="288"/>
    </row>
    <row r="135" spans="1:4">
      <c r="A135" s="48"/>
      <c r="B135" s="277"/>
      <c r="C135" s="48"/>
      <c r="D135" s="288"/>
    </row>
    <row r="136" spans="1:4">
      <c r="A136" s="48"/>
      <c r="B136" s="277"/>
      <c r="C136" s="48"/>
      <c r="D136" s="288"/>
    </row>
    <row r="137" spans="1:4">
      <c r="A137" s="48"/>
      <c r="B137" s="277"/>
      <c r="C137" s="48"/>
      <c r="D137" s="288"/>
    </row>
    <row r="138" spans="1:4">
      <c r="A138" s="48"/>
      <c r="B138" s="277"/>
      <c r="C138" s="48"/>
      <c r="D138" s="288"/>
    </row>
    <row r="139" spans="1:4">
      <c r="A139" s="48"/>
      <c r="B139" s="277"/>
      <c r="C139" s="48"/>
      <c r="D139" s="288"/>
    </row>
    <row r="140" spans="1:4">
      <c r="A140" s="48"/>
      <c r="B140" s="277"/>
      <c r="C140" s="48"/>
      <c r="D140" s="288"/>
    </row>
    <row r="141" spans="1:4">
      <c r="A141" s="48"/>
      <c r="B141" s="277"/>
      <c r="C141" s="48"/>
      <c r="D141" s="288"/>
    </row>
    <row r="142" spans="1:4">
      <c r="A142" s="48"/>
      <c r="B142" s="277"/>
      <c r="C142" s="48"/>
      <c r="D142" s="288"/>
    </row>
    <row r="143" spans="1:4">
      <c r="A143" s="48"/>
      <c r="B143" s="277"/>
      <c r="C143" s="48"/>
      <c r="D143" s="288"/>
    </row>
    <row r="144" spans="1:4">
      <c r="B144" s="277"/>
    </row>
    <row r="145" spans="2:2">
      <c r="B145" s="277"/>
    </row>
    <row r="146" spans="2:2">
      <c r="B146" s="277"/>
    </row>
    <row r="147" spans="2:2">
      <c r="B147" s="277"/>
    </row>
    <row r="148" spans="2:2">
      <c r="B148" s="277"/>
    </row>
    <row r="149" spans="2:2">
      <c r="B149" s="277"/>
    </row>
    <row r="150" spans="2:2">
      <c r="B150" s="277"/>
    </row>
    <row r="151" spans="2:2">
      <c r="B151" s="277"/>
    </row>
    <row r="152" spans="2:2">
      <c r="B152" s="277"/>
    </row>
    <row r="153" spans="2:2">
      <c r="B153" s="277"/>
    </row>
    <row r="154" spans="2:2">
      <c r="B154" s="277"/>
    </row>
    <row r="155" spans="2:2">
      <c r="B155" s="277"/>
    </row>
    <row r="156" spans="2:2">
      <c r="B156" s="277"/>
    </row>
    <row r="157" spans="2:2">
      <c r="B157" s="277"/>
    </row>
    <row r="158" spans="2:2">
      <c r="B158" s="277"/>
    </row>
    <row r="159" spans="2:2">
      <c r="B159" s="277"/>
    </row>
    <row r="160" spans="2:2">
      <c r="B160" s="277"/>
    </row>
    <row r="161" spans="2:2">
      <c r="B161" s="277"/>
    </row>
    <row r="162" spans="2:2">
      <c r="B162" s="277"/>
    </row>
    <row r="163" spans="2:2">
      <c r="B163" s="277"/>
    </row>
    <row r="164" spans="2:2">
      <c r="B164" s="277"/>
    </row>
    <row r="165" spans="2:2">
      <c r="B165" s="277"/>
    </row>
    <row r="166" spans="2:2">
      <c r="B166" s="277"/>
    </row>
    <row r="167" spans="2:2">
      <c r="B167" s="277"/>
    </row>
    <row r="168" spans="2:2">
      <c r="B168" s="277"/>
    </row>
    <row r="169" spans="2:2">
      <c r="B169" s="277"/>
    </row>
    <row r="170" spans="2:2">
      <c r="B170" s="277"/>
    </row>
    <row r="171" spans="2:2">
      <c r="B171" s="277"/>
    </row>
    <row r="172" spans="2:2">
      <c r="B172" s="277"/>
    </row>
    <row r="173" spans="2:2">
      <c r="B173" s="277"/>
    </row>
    <row r="174" spans="2:2">
      <c r="B174" s="277"/>
    </row>
    <row r="175" spans="2:2">
      <c r="B175" s="277"/>
    </row>
    <row r="176" spans="2:2">
      <c r="B176" s="277"/>
    </row>
    <row r="177" spans="2:2">
      <c r="B177" s="277"/>
    </row>
    <row r="178" spans="2:2">
      <c r="B178" s="277"/>
    </row>
    <row r="179" spans="2:2">
      <c r="B179" s="277"/>
    </row>
    <row r="180" spans="2:2">
      <c r="B180" s="277"/>
    </row>
    <row r="181" spans="2:2">
      <c r="B181" s="277"/>
    </row>
    <row r="182" spans="2:2">
      <c r="B182" s="277"/>
    </row>
    <row r="183" spans="2:2">
      <c r="B183" s="277"/>
    </row>
    <row r="184" spans="2:2">
      <c r="B184" s="277"/>
    </row>
    <row r="185" spans="2:2">
      <c r="B185" s="277"/>
    </row>
    <row r="186" spans="2:2">
      <c r="B186" s="277"/>
    </row>
    <row r="187" spans="2:2">
      <c r="B187" s="277"/>
    </row>
    <row r="188" spans="2:2">
      <c r="B188" s="277"/>
    </row>
    <row r="189" spans="2:2">
      <c r="B189" s="277"/>
    </row>
    <row r="190" spans="2:2">
      <c r="B190" s="277"/>
    </row>
    <row r="191" spans="2:2">
      <c r="B191" s="277"/>
    </row>
    <row r="192" spans="2:2">
      <c r="B192" s="277"/>
    </row>
    <row r="193" spans="2:2">
      <c r="B193" s="277"/>
    </row>
    <row r="194" spans="2:2">
      <c r="B194" s="277"/>
    </row>
    <row r="195" spans="2:2">
      <c r="B195" s="277"/>
    </row>
  </sheetData>
  <autoFilter ref="A12:E61"/>
  <mergeCells count="54">
    <mergeCell ref="E10:E11"/>
    <mergeCell ref="A8:D8"/>
    <mergeCell ref="A10:A11"/>
    <mergeCell ref="B10:B11"/>
    <mergeCell ref="C10:C11"/>
    <mergeCell ref="D10:D11"/>
    <mergeCell ref="A13:A14"/>
    <mergeCell ref="B13:B14"/>
    <mergeCell ref="A15:A16"/>
    <mergeCell ref="B15:B16"/>
    <mergeCell ref="A17:A18"/>
    <mergeCell ref="B17:B18"/>
    <mergeCell ref="A19:A20"/>
    <mergeCell ref="B19:B20"/>
    <mergeCell ref="A21:A24"/>
    <mergeCell ref="B21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D64:E64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C61"/>
  </mergeCells>
  <pageMargins left="0.78740157480314965" right="0.39370078740157483" top="0.78740157480314965" bottom="0.39370078740157483" header="0.31496062992125984" footer="0.31496062992125984"/>
  <pageSetup paperSize="9" scale="82" orientation="portrait" verticalDpi="0" r:id="rId1"/>
  <headerFooter differentFirst="1">
    <oddHeader>&amp;C&amp;P</oddHeader>
  </headerFooter>
  <rowBreaks count="1" manualBreakCount="1">
    <brk id="46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H18" sqref="H18"/>
    </sheetView>
  </sheetViews>
  <sheetFormatPr defaultRowHeight="15"/>
  <cols>
    <col min="1" max="1" width="10.42578125" style="368" customWidth="1"/>
    <col min="2" max="2" width="34.42578125" style="368" customWidth="1"/>
    <col min="3" max="3" width="17.28515625" style="368" customWidth="1"/>
    <col min="4" max="4" width="17" style="370" customWidth="1"/>
    <col min="5" max="5" width="15.7109375" style="370" customWidth="1"/>
    <col min="6" max="256" width="9.140625" style="368"/>
    <col min="257" max="257" width="10.42578125" style="368" customWidth="1"/>
    <col min="258" max="258" width="34.42578125" style="368" customWidth="1"/>
    <col min="259" max="259" width="17.28515625" style="368" customWidth="1"/>
    <col min="260" max="260" width="17" style="368" customWidth="1"/>
    <col min="261" max="261" width="15.7109375" style="368" customWidth="1"/>
    <col min="262" max="512" width="9.140625" style="368"/>
    <col min="513" max="513" width="10.42578125" style="368" customWidth="1"/>
    <col min="514" max="514" width="34.42578125" style="368" customWidth="1"/>
    <col min="515" max="515" width="17.28515625" style="368" customWidth="1"/>
    <col min="516" max="516" width="17" style="368" customWidth="1"/>
    <col min="517" max="517" width="15.7109375" style="368" customWidth="1"/>
    <col min="518" max="768" width="9.140625" style="368"/>
    <col min="769" max="769" width="10.42578125" style="368" customWidth="1"/>
    <col min="770" max="770" width="34.42578125" style="368" customWidth="1"/>
    <col min="771" max="771" width="17.28515625" style="368" customWidth="1"/>
    <col min="772" max="772" width="17" style="368" customWidth="1"/>
    <col min="773" max="773" width="15.7109375" style="368" customWidth="1"/>
    <col min="774" max="1024" width="9.140625" style="368"/>
    <col min="1025" max="1025" width="10.42578125" style="368" customWidth="1"/>
    <col min="1026" max="1026" width="34.42578125" style="368" customWidth="1"/>
    <col min="1027" max="1027" width="17.28515625" style="368" customWidth="1"/>
    <col min="1028" max="1028" width="17" style="368" customWidth="1"/>
    <col min="1029" max="1029" width="15.7109375" style="368" customWidth="1"/>
    <col min="1030" max="1280" width="9.140625" style="368"/>
    <col min="1281" max="1281" width="10.42578125" style="368" customWidth="1"/>
    <col min="1282" max="1282" width="34.42578125" style="368" customWidth="1"/>
    <col min="1283" max="1283" width="17.28515625" style="368" customWidth="1"/>
    <col min="1284" max="1284" width="17" style="368" customWidth="1"/>
    <col min="1285" max="1285" width="15.7109375" style="368" customWidth="1"/>
    <col min="1286" max="1536" width="9.140625" style="368"/>
    <col min="1537" max="1537" width="10.42578125" style="368" customWidth="1"/>
    <col min="1538" max="1538" width="34.42578125" style="368" customWidth="1"/>
    <col min="1539" max="1539" width="17.28515625" style="368" customWidth="1"/>
    <col min="1540" max="1540" width="17" style="368" customWidth="1"/>
    <col min="1541" max="1541" width="15.7109375" style="368" customWidth="1"/>
    <col min="1542" max="1792" width="9.140625" style="368"/>
    <col min="1793" max="1793" width="10.42578125" style="368" customWidth="1"/>
    <col min="1794" max="1794" width="34.42578125" style="368" customWidth="1"/>
    <col min="1795" max="1795" width="17.28515625" style="368" customWidth="1"/>
    <col min="1796" max="1796" width="17" style="368" customWidth="1"/>
    <col min="1797" max="1797" width="15.7109375" style="368" customWidth="1"/>
    <col min="1798" max="2048" width="9.140625" style="368"/>
    <col min="2049" max="2049" width="10.42578125" style="368" customWidth="1"/>
    <col min="2050" max="2050" width="34.42578125" style="368" customWidth="1"/>
    <col min="2051" max="2051" width="17.28515625" style="368" customWidth="1"/>
    <col min="2052" max="2052" width="17" style="368" customWidth="1"/>
    <col min="2053" max="2053" width="15.7109375" style="368" customWidth="1"/>
    <col min="2054" max="2304" width="9.140625" style="368"/>
    <col min="2305" max="2305" width="10.42578125" style="368" customWidth="1"/>
    <col min="2306" max="2306" width="34.42578125" style="368" customWidth="1"/>
    <col min="2307" max="2307" width="17.28515625" style="368" customWidth="1"/>
    <col min="2308" max="2308" width="17" style="368" customWidth="1"/>
    <col min="2309" max="2309" width="15.7109375" style="368" customWidth="1"/>
    <col min="2310" max="2560" width="9.140625" style="368"/>
    <col min="2561" max="2561" width="10.42578125" style="368" customWidth="1"/>
    <col min="2562" max="2562" width="34.42578125" style="368" customWidth="1"/>
    <col min="2563" max="2563" width="17.28515625" style="368" customWidth="1"/>
    <col min="2564" max="2564" width="17" style="368" customWidth="1"/>
    <col min="2565" max="2565" width="15.7109375" style="368" customWidth="1"/>
    <col min="2566" max="2816" width="9.140625" style="368"/>
    <col min="2817" max="2817" width="10.42578125" style="368" customWidth="1"/>
    <col min="2818" max="2818" width="34.42578125" style="368" customWidth="1"/>
    <col min="2819" max="2819" width="17.28515625" style="368" customWidth="1"/>
    <col min="2820" max="2820" width="17" style="368" customWidth="1"/>
    <col min="2821" max="2821" width="15.7109375" style="368" customWidth="1"/>
    <col min="2822" max="3072" width="9.140625" style="368"/>
    <col min="3073" max="3073" width="10.42578125" style="368" customWidth="1"/>
    <col min="3074" max="3074" width="34.42578125" style="368" customWidth="1"/>
    <col min="3075" max="3075" width="17.28515625" style="368" customWidth="1"/>
    <col min="3076" max="3076" width="17" style="368" customWidth="1"/>
    <col min="3077" max="3077" width="15.7109375" style="368" customWidth="1"/>
    <col min="3078" max="3328" width="9.140625" style="368"/>
    <col min="3329" max="3329" width="10.42578125" style="368" customWidth="1"/>
    <col min="3330" max="3330" width="34.42578125" style="368" customWidth="1"/>
    <col min="3331" max="3331" width="17.28515625" style="368" customWidth="1"/>
    <col min="3332" max="3332" width="17" style="368" customWidth="1"/>
    <col min="3333" max="3333" width="15.7109375" style="368" customWidth="1"/>
    <col min="3334" max="3584" width="9.140625" style="368"/>
    <col min="3585" max="3585" width="10.42578125" style="368" customWidth="1"/>
    <col min="3586" max="3586" width="34.42578125" style="368" customWidth="1"/>
    <col min="3587" max="3587" width="17.28515625" style="368" customWidth="1"/>
    <col min="3588" max="3588" width="17" style="368" customWidth="1"/>
    <col min="3589" max="3589" width="15.7109375" style="368" customWidth="1"/>
    <col min="3590" max="3840" width="9.140625" style="368"/>
    <col min="3841" max="3841" width="10.42578125" style="368" customWidth="1"/>
    <col min="3842" max="3842" width="34.42578125" style="368" customWidth="1"/>
    <col min="3843" max="3843" width="17.28515625" style="368" customWidth="1"/>
    <col min="3844" max="3844" width="17" style="368" customWidth="1"/>
    <col min="3845" max="3845" width="15.7109375" style="368" customWidth="1"/>
    <col min="3846" max="4096" width="9.140625" style="368"/>
    <col min="4097" max="4097" width="10.42578125" style="368" customWidth="1"/>
    <col min="4098" max="4098" width="34.42578125" style="368" customWidth="1"/>
    <col min="4099" max="4099" width="17.28515625" style="368" customWidth="1"/>
    <col min="4100" max="4100" width="17" style="368" customWidth="1"/>
    <col min="4101" max="4101" width="15.7109375" style="368" customWidth="1"/>
    <col min="4102" max="4352" width="9.140625" style="368"/>
    <col min="4353" max="4353" width="10.42578125" style="368" customWidth="1"/>
    <col min="4354" max="4354" width="34.42578125" style="368" customWidth="1"/>
    <col min="4355" max="4355" width="17.28515625" style="368" customWidth="1"/>
    <col min="4356" max="4356" width="17" style="368" customWidth="1"/>
    <col min="4357" max="4357" width="15.7109375" style="368" customWidth="1"/>
    <col min="4358" max="4608" width="9.140625" style="368"/>
    <col min="4609" max="4609" width="10.42578125" style="368" customWidth="1"/>
    <col min="4610" max="4610" width="34.42578125" style="368" customWidth="1"/>
    <col min="4611" max="4611" width="17.28515625" style="368" customWidth="1"/>
    <col min="4612" max="4612" width="17" style="368" customWidth="1"/>
    <col min="4613" max="4613" width="15.7109375" style="368" customWidth="1"/>
    <col min="4614" max="4864" width="9.140625" style="368"/>
    <col min="4865" max="4865" width="10.42578125" style="368" customWidth="1"/>
    <col min="4866" max="4866" width="34.42578125" style="368" customWidth="1"/>
    <col min="4867" max="4867" width="17.28515625" style="368" customWidth="1"/>
    <col min="4868" max="4868" width="17" style="368" customWidth="1"/>
    <col min="4869" max="4869" width="15.7109375" style="368" customWidth="1"/>
    <col min="4870" max="5120" width="9.140625" style="368"/>
    <col min="5121" max="5121" width="10.42578125" style="368" customWidth="1"/>
    <col min="5122" max="5122" width="34.42578125" style="368" customWidth="1"/>
    <col min="5123" max="5123" width="17.28515625" style="368" customWidth="1"/>
    <col min="5124" max="5124" width="17" style="368" customWidth="1"/>
    <col min="5125" max="5125" width="15.7109375" style="368" customWidth="1"/>
    <col min="5126" max="5376" width="9.140625" style="368"/>
    <col min="5377" max="5377" width="10.42578125" style="368" customWidth="1"/>
    <col min="5378" max="5378" width="34.42578125" style="368" customWidth="1"/>
    <col min="5379" max="5379" width="17.28515625" style="368" customWidth="1"/>
    <col min="5380" max="5380" width="17" style="368" customWidth="1"/>
    <col min="5381" max="5381" width="15.7109375" style="368" customWidth="1"/>
    <col min="5382" max="5632" width="9.140625" style="368"/>
    <col min="5633" max="5633" width="10.42578125" style="368" customWidth="1"/>
    <col min="5634" max="5634" width="34.42578125" style="368" customWidth="1"/>
    <col min="5635" max="5635" width="17.28515625" style="368" customWidth="1"/>
    <col min="5636" max="5636" width="17" style="368" customWidth="1"/>
    <col min="5637" max="5637" width="15.7109375" style="368" customWidth="1"/>
    <col min="5638" max="5888" width="9.140625" style="368"/>
    <col min="5889" max="5889" width="10.42578125" style="368" customWidth="1"/>
    <col min="5890" max="5890" width="34.42578125" style="368" customWidth="1"/>
    <col min="5891" max="5891" width="17.28515625" style="368" customWidth="1"/>
    <col min="5892" max="5892" width="17" style="368" customWidth="1"/>
    <col min="5893" max="5893" width="15.7109375" style="368" customWidth="1"/>
    <col min="5894" max="6144" width="9.140625" style="368"/>
    <col min="6145" max="6145" width="10.42578125" style="368" customWidth="1"/>
    <col min="6146" max="6146" width="34.42578125" style="368" customWidth="1"/>
    <col min="6147" max="6147" width="17.28515625" style="368" customWidth="1"/>
    <col min="6148" max="6148" width="17" style="368" customWidth="1"/>
    <col min="6149" max="6149" width="15.7109375" style="368" customWidth="1"/>
    <col min="6150" max="6400" width="9.140625" style="368"/>
    <col min="6401" max="6401" width="10.42578125" style="368" customWidth="1"/>
    <col min="6402" max="6402" width="34.42578125" style="368" customWidth="1"/>
    <col min="6403" max="6403" width="17.28515625" style="368" customWidth="1"/>
    <col min="6404" max="6404" width="17" style="368" customWidth="1"/>
    <col min="6405" max="6405" width="15.7109375" style="368" customWidth="1"/>
    <col min="6406" max="6656" width="9.140625" style="368"/>
    <col min="6657" max="6657" width="10.42578125" style="368" customWidth="1"/>
    <col min="6658" max="6658" width="34.42578125" style="368" customWidth="1"/>
    <col min="6659" max="6659" width="17.28515625" style="368" customWidth="1"/>
    <col min="6660" max="6660" width="17" style="368" customWidth="1"/>
    <col min="6661" max="6661" width="15.7109375" style="368" customWidth="1"/>
    <col min="6662" max="6912" width="9.140625" style="368"/>
    <col min="6913" max="6913" width="10.42578125" style="368" customWidth="1"/>
    <col min="6914" max="6914" width="34.42578125" style="368" customWidth="1"/>
    <col min="6915" max="6915" width="17.28515625" style="368" customWidth="1"/>
    <col min="6916" max="6916" width="17" style="368" customWidth="1"/>
    <col min="6917" max="6917" width="15.7109375" style="368" customWidth="1"/>
    <col min="6918" max="7168" width="9.140625" style="368"/>
    <col min="7169" max="7169" width="10.42578125" style="368" customWidth="1"/>
    <col min="7170" max="7170" width="34.42578125" style="368" customWidth="1"/>
    <col min="7171" max="7171" width="17.28515625" style="368" customWidth="1"/>
    <col min="7172" max="7172" width="17" style="368" customWidth="1"/>
    <col min="7173" max="7173" width="15.7109375" style="368" customWidth="1"/>
    <col min="7174" max="7424" width="9.140625" style="368"/>
    <col min="7425" max="7425" width="10.42578125" style="368" customWidth="1"/>
    <col min="7426" max="7426" width="34.42578125" style="368" customWidth="1"/>
    <col min="7427" max="7427" width="17.28515625" style="368" customWidth="1"/>
    <col min="7428" max="7428" width="17" style="368" customWidth="1"/>
    <col min="7429" max="7429" width="15.7109375" style="368" customWidth="1"/>
    <col min="7430" max="7680" width="9.140625" style="368"/>
    <col min="7681" max="7681" width="10.42578125" style="368" customWidth="1"/>
    <col min="7682" max="7682" width="34.42578125" style="368" customWidth="1"/>
    <col min="7683" max="7683" width="17.28515625" style="368" customWidth="1"/>
    <col min="7684" max="7684" width="17" style="368" customWidth="1"/>
    <col min="7685" max="7685" width="15.7109375" style="368" customWidth="1"/>
    <col min="7686" max="7936" width="9.140625" style="368"/>
    <col min="7937" max="7937" width="10.42578125" style="368" customWidth="1"/>
    <col min="7938" max="7938" width="34.42578125" style="368" customWidth="1"/>
    <col min="7939" max="7939" width="17.28515625" style="368" customWidth="1"/>
    <col min="7940" max="7940" width="17" style="368" customWidth="1"/>
    <col min="7941" max="7941" width="15.7109375" style="368" customWidth="1"/>
    <col min="7942" max="8192" width="9.140625" style="368"/>
    <col min="8193" max="8193" width="10.42578125" style="368" customWidth="1"/>
    <col min="8194" max="8194" width="34.42578125" style="368" customWidth="1"/>
    <col min="8195" max="8195" width="17.28515625" style="368" customWidth="1"/>
    <col min="8196" max="8196" width="17" style="368" customWidth="1"/>
    <col min="8197" max="8197" width="15.7109375" style="368" customWidth="1"/>
    <col min="8198" max="8448" width="9.140625" style="368"/>
    <col min="8449" max="8449" width="10.42578125" style="368" customWidth="1"/>
    <col min="8450" max="8450" width="34.42578125" style="368" customWidth="1"/>
    <col min="8451" max="8451" width="17.28515625" style="368" customWidth="1"/>
    <col min="8452" max="8452" width="17" style="368" customWidth="1"/>
    <col min="8453" max="8453" width="15.7109375" style="368" customWidth="1"/>
    <col min="8454" max="8704" width="9.140625" style="368"/>
    <col min="8705" max="8705" width="10.42578125" style="368" customWidth="1"/>
    <col min="8706" max="8706" width="34.42578125" style="368" customWidth="1"/>
    <col min="8707" max="8707" width="17.28515625" style="368" customWidth="1"/>
    <col min="8708" max="8708" width="17" style="368" customWidth="1"/>
    <col min="8709" max="8709" width="15.7109375" style="368" customWidth="1"/>
    <col min="8710" max="8960" width="9.140625" style="368"/>
    <col min="8961" max="8961" width="10.42578125" style="368" customWidth="1"/>
    <col min="8962" max="8962" width="34.42578125" style="368" customWidth="1"/>
    <col min="8963" max="8963" width="17.28515625" style="368" customWidth="1"/>
    <col min="8964" max="8964" width="17" style="368" customWidth="1"/>
    <col min="8965" max="8965" width="15.7109375" style="368" customWidth="1"/>
    <col min="8966" max="9216" width="9.140625" style="368"/>
    <col min="9217" max="9217" width="10.42578125" style="368" customWidth="1"/>
    <col min="9218" max="9218" width="34.42578125" style="368" customWidth="1"/>
    <col min="9219" max="9219" width="17.28515625" style="368" customWidth="1"/>
    <col min="9220" max="9220" width="17" style="368" customWidth="1"/>
    <col min="9221" max="9221" width="15.7109375" style="368" customWidth="1"/>
    <col min="9222" max="9472" width="9.140625" style="368"/>
    <col min="9473" max="9473" width="10.42578125" style="368" customWidth="1"/>
    <col min="9474" max="9474" width="34.42578125" style="368" customWidth="1"/>
    <col min="9475" max="9475" width="17.28515625" style="368" customWidth="1"/>
    <col min="9476" max="9476" width="17" style="368" customWidth="1"/>
    <col min="9477" max="9477" width="15.7109375" style="368" customWidth="1"/>
    <col min="9478" max="9728" width="9.140625" style="368"/>
    <col min="9729" max="9729" width="10.42578125" style="368" customWidth="1"/>
    <col min="9730" max="9730" width="34.42578125" style="368" customWidth="1"/>
    <col min="9731" max="9731" width="17.28515625" style="368" customWidth="1"/>
    <col min="9732" max="9732" width="17" style="368" customWidth="1"/>
    <col min="9733" max="9733" width="15.7109375" style="368" customWidth="1"/>
    <col min="9734" max="9984" width="9.140625" style="368"/>
    <col min="9985" max="9985" width="10.42578125" style="368" customWidth="1"/>
    <col min="9986" max="9986" width="34.42578125" style="368" customWidth="1"/>
    <col min="9987" max="9987" width="17.28515625" style="368" customWidth="1"/>
    <col min="9988" max="9988" width="17" style="368" customWidth="1"/>
    <col min="9989" max="9989" width="15.7109375" style="368" customWidth="1"/>
    <col min="9990" max="10240" width="9.140625" style="368"/>
    <col min="10241" max="10241" width="10.42578125" style="368" customWidth="1"/>
    <col min="10242" max="10242" width="34.42578125" style="368" customWidth="1"/>
    <col min="10243" max="10243" width="17.28515625" style="368" customWidth="1"/>
    <col min="10244" max="10244" width="17" style="368" customWidth="1"/>
    <col min="10245" max="10245" width="15.7109375" style="368" customWidth="1"/>
    <col min="10246" max="10496" width="9.140625" style="368"/>
    <col min="10497" max="10497" width="10.42578125" style="368" customWidth="1"/>
    <col min="10498" max="10498" width="34.42578125" style="368" customWidth="1"/>
    <col min="10499" max="10499" width="17.28515625" style="368" customWidth="1"/>
    <col min="10500" max="10500" width="17" style="368" customWidth="1"/>
    <col min="10501" max="10501" width="15.7109375" style="368" customWidth="1"/>
    <col min="10502" max="10752" width="9.140625" style="368"/>
    <col min="10753" max="10753" width="10.42578125" style="368" customWidth="1"/>
    <col min="10754" max="10754" width="34.42578125" style="368" customWidth="1"/>
    <col min="10755" max="10755" width="17.28515625" style="368" customWidth="1"/>
    <col min="10756" max="10756" width="17" style="368" customWidth="1"/>
    <col min="10757" max="10757" width="15.7109375" style="368" customWidth="1"/>
    <col min="10758" max="11008" width="9.140625" style="368"/>
    <col min="11009" max="11009" width="10.42578125" style="368" customWidth="1"/>
    <col min="11010" max="11010" width="34.42578125" style="368" customWidth="1"/>
    <col min="11011" max="11011" width="17.28515625" style="368" customWidth="1"/>
    <col min="11012" max="11012" width="17" style="368" customWidth="1"/>
    <col min="11013" max="11013" width="15.7109375" style="368" customWidth="1"/>
    <col min="11014" max="11264" width="9.140625" style="368"/>
    <col min="11265" max="11265" width="10.42578125" style="368" customWidth="1"/>
    <col min="11266" max="11266" width="34.42578125" style="368" customWidth="1"/>
    <col min="11267" max="11267" width="17.28515625" style="368" customWidth="1"/>
    <col min="11268" max="11268" width="17" style="368" customWidth="1"/>
    <col min="11269" max="11269" width="15.7109375" style="368" customWidth="1"/>
    <col min="11270" max="11520" width="9.140625" style="368"/>
    <col min="11521" max="11521" width="10.42578125" style="368" customWidth="1"/>
    <col min="11522" max="11522" width="34.42578125" style="368" customWidth="1"/>
    <col min="11523" max="11523" width="17.28515625" style="368" customWidth="1"/>
    <col min="11524" max="11524" width="17" style="368" customWidth="1"/>
    <col min="11525" max="11525" width="15.7109375" style="368" customWidth="1"/>
    <col min="11526" max="11776" width="9.140625" style="368"/>
    <col min="11777" max="11777" width="10.42578125" style="368" customWidth="1"/>
    <col min="11778" max="11778" width="34.42578125" style="368" customWidth="1"/>
    <col min="11779" max="11779" width="17.28515625" style="368" customWidth="1"/>
    <col min="11780" max="11780" width="17" style="368" customWidth="1"/>
    <col min="11781" max="11781" width="15.7109375" style="368" customWidth="1"/>
    <col min="11782" max="12032" width="9.140625" style="368"/>
    <col min="12033" max="12033" width="10.42578125" style="368" customWidth="1"/>
    <col min="12034" max="12034" width="34.42578125" style="368" customWidth="1"/>
    <col min="12035" max="12035" width="17.28515625" style="368" customWidth="1"/>
    <col min="12036" max="12036" width="17" style="368" customWidth="1"/>
    <col min="12037" max="12037" width="15.7109375" style="368" customWidth="1"/>
    <col min="12038" max="12288" width="9.140625" style="368"/>
    <col min="12289" max="12289" width="10.42578125" style="368" customWidth="1"/>
    <col min="12290" max="12290" width="34.42578125" style="368" customWidth="1"/>
    <col min="12291" max="12291" width="17.28515625" style="368" customWidth="1"/>
    <col min="12292" max="12292" width="17" style="368" customWidth="1"/>
    <col min="12293" max="12293" width="15.7109375" style="368" customWidth="1"/>
    <col min="12294" max="12544" width="9.140625" style="368"/>
    <col min="12545" max="12545" width="10.42578125" style="368" customWidth="1"/>
    <col min="12546" max="12546" width="34.42578125" style="368" customWidth="1"/>
    <col min="12547" max="12547" width="17.28515625" style="368" customWidth="1"/>
    <col min="12548" max="12548" width="17" style="368" customWidth="1"/>
    <col min="12549" max="12549" width="15.7109375" style="368" customWidth="1"/>
    <col min="12550" max="12800" width="9.140625" style="368"/>
    <col min="12801" max="12801" width="10.42578125" style="368" customWidth="1"/>
    <col min="12802" max="12802" width="34.42578125" style="368" customWidth="1"/>
    <col min="12803" max="12803" width="17.28515625" style="368" customWidth="1"/>
    <col min="12804" max="12804" width="17" style="368" customWidth="1"/>
    <col min="12805" max="12805" width="15.7109375" style="368" customWidth="1"/>
    <col min="12806" max="13056" width="9.140625" style="368"/>
    <col min="13057" max="13057" width="10.42578125" style="368" customWidth="1"/>
    <col min="13058" max="13058" width="34.42578125" style="368" customWidth="1"/>
    <col min="13059" max="13059" width="17.28515625" style="368" customWidth="1"/>
    <col min="13060" max="13060" width="17" style="368" customWidth="1"/>
    <col min="13061" max="13061" width="15.7109375" style="368" customWidth="1"/>
    <col min="13062" max="13312" width="9.140625" style="368"/>
    <col min="13313" max="13313" width="10.42578125" style="368" customWidth="1"/>
    <col min="13314" max="13314" width="34.42578125" style="368" customWidth="1"/>
    <col min="13315" max="13315" width="17.28515625" style="368" customWidth="1"/>
    <col min="13316" max="13316" width="17" style="368" customWidth="1"/>
    <col min="13317" max="13317" width="15.7109375" style="368" customWidth="1"/>
    <col min="13318" max="13568" width="9.140625" style="368"/>
    <col min="13569" max="13569" width="10.42578125" style="368" customWidth="1"/>
    <col min="13570" max="13570" width="34.42578125" style="368" customWidth="1"/>
    <col min="13571" max="13571" width="17.28515625" style="368" customWidth="1"/>
    <col min="13572" max="13572" width="17" style="368" customWidth="1"/>
    <col min="13573" max="13573" width="15.7109375" style="368" customWidth="1"/>
    <col min="13574" max="13824" width="9.140625" style="368"/>
    <col min="13825" max="13825" width="10.42578125" style="368" customWidth="1"/>
    <col min="13826" max="13826" width="34.42578125" style="368" customWidth="1"/>
    <col min="13827" max="13827" width="17.28515625" style="368" customWidth="1"/>
    <col min="13828" max="13828" width="17" style="368" customWidth="1"/>
    <col min="13829" max="13829" width="15.7109375" style="368" customWidth="1"/>
    <col min="13830" max="14080" width="9.140625" style="368"/>
    <col min="14081" max="14081" width="10.42578125" style="368" customWidth="1"/>
    <col min="14082" max="14082" width="34.42578125" style="368" customWidth="1"/>
    <col min="14083" max="14083" width="17.28515625" style="368" customWidth="1"/>
    <col min="14084" max="14084" width="17" style="368" customWidth="1"/>
    <col min="14085" max="14085" width="15.7109375" style="368" customWidth="1"/>
    <col min="14086" max="14336" width="9.140625" style="368"/>
    <col min="14337" max="14337" width="10.42578125" style="368" customWidth="1"/>
    <col min="14338" max="14338" width="34.42578125" style="368" customWidth="1"/>
    <col min="14339" max="14339" width="17.28515625" style="368" customWidth="1"/>
    <col min="14340" max="14340" width="17" style="368" customWidth="1"/>
    <col min="14341" max="14341" width="15.7109375" style="368" customWidth="1"/>
    <col min="14342" max="14592" width="9.140625" style="368"/>
    <col min="14593" max="14593" width="10.42578125" style="368" customWidth="1"/>
    <col min="14594" max="14594" width="34.42578125" style="368" customWidth="1"/>
    <col min="14595" max="14595" width="17.28515625" style="368" customWidth="1"/>
    <col min="14596" max="14596" width="17" style="368" customWidth="1"/>
    <col min="14597" max="14597" width="15.7109375" style="368" customWidth="1"/>
    <col min="14598" max="14848" width="9.140625" style="368"/>
    <col min="14849" max="14849" width="10.42578125" style="368" customWidth="1"/>
    <col min="14850" max="14850" width="34.42578125" style="368" customWidth="1"/>
    <col min="14851" max="14851" width="17.28515625" style="368" customWidth="1"/>
    <col min="14852" max="14852" width="17" style="368" customWidth="1"/>
    <col min="14853" max="14853" width="15.7109375" style="368" customWidth="1"/>
    <col min="14854" max="15104" width="9.140625" style="368"/>
    <col min="15105" max="15105" width="10.42578125" style="368" customWidth="1"/>
    <col min="15106" max="15106" width="34.42578125" style="368" customWidth="1"/>
    <col min="15107" max="15107" width="17.28515625" style="368" customWidth="1"/>
    <col min="15108" max="15108" width="17" style="368" customWidth="1"/>
    <col min="15109" max="15109" width="15.7109375" style="368" customWidth="1"/>
    <col min="15110" max="15360" width="9.140625" style="368"/>
    <col min="15361" max="15361" width="10.42578125" style="368" customWidth="1"/>
    <col min="15362" max="15362" width="34.42578125" style="368" customWidth="1"/>
    <col min="15363" max="15363" width="17.28515625" style="368" customWidth="1"/>
    <col min="15364" max="15364" width="17" style="368" customWidth="1"/>
    <col min="15365" max="15365" width="15.7109375" style="368" customWidth="1"/>
    <col min="15366" max="15616" width="9.140625" style="368"/>
    <col min="15617" max="15617" width="10.42578125" style="368" customWidth="1"/>
    <col min="15618" max="15618" width="34.42578125" style="368" customWidth="1"/>
    <col min="15619" max="15619" width="17.28515625" style="368" customWidth="1"/>
    <col min="15620" max="15620" width="17" style="368" customWidth="1"/>
    <col min="15621" max="15621" width="15.7109375" style="368" customWidth="1"/>
    <col min="15622" max="15872" width="9.140625" style="368"/>
    <col min="15873" max="15873" width="10.42578125" style="368" customWidth="1"/>
    <col min="15874" max="15874" width="34.42578125" style="368" customWidth="1"/>
    <col min="15875" max="15875" width="17.28515625" style="368" customWidth="1"/>
    <col min="15876" max="15876" width="17" style="368" customWidth="1"/>
    <col min="15877" max="15877" width="15.7109375" style="368" customWidth="1"/>
    <col min="15878" max="16128" width="9.140625" style="368"/>
    <col min="16129" max="16129" width="10.42578125" style="368" customWidth="1"/>
    <col min="16130" max="16130" width="34.42578125" style="368" customWidth="1"/>
    <col min="16131" max="16131" width="17.28515625" style="368" customWidth="1"/>
    <col min="16132" max="16132" width="17" style="368" customWidth="1"/>
    <col min="16133" max="16133" width="15.7109375" style="368" customWidth="1"/>
    <col min="16134" max="16384" width="9.140625" style="368"/>
  </cols>
  <sheetData>
    <row r="1" spans="1:8">
      <c r="C1" s="369"/>
    </row>
    <row r="2" spans="1:8">
      <c r="C2" s="369"/>
    </row>
    <row r="3" spans="1:8">
      <c r="C3" s="369"/>
    </row>
    <row r="4" spans="1:8">
      <c r="C4" s="369"/>
    </row>
    <row r="7" spans="1:8">
      <c r="A7" s="371"/>
      <c r="B7" s="371"/>
      <c r="C7" s="371"/>
      <c r="D7" s="372"/>
      <c r="E7" s="372"/>
      <c r="F7" s="371"/>
      <c r="G7" s="371"/>
      <c r="H7" s="371"/>
    </row>
    <row r="8" spans="1:8" ht="60.6" customHeight="1">
      <c r="A8" s="481" t="s">
        <v>818</v>
      </c>
      <c r="B8" s="481"/>
      <c r="C8" s="481"/>
      <c r="D8" s="481"/>
      <c r="E8" s="481"/>
      <c r="F8" s="371"/>
      <c r="G8" s="371"/>
      <c r="H8" s="371"/>
    </row>
    <row r="9" spans="1:8">
      <c r="A9" s="371"/>
      <c r="B9" s="371"/>
      <c r="C9" s="371"/>
      <c r="D9" s="372"/>
      <c r="E9" s="372"/>
      <c r="F9" s="371"/>
      <c r="G9" s="371"/>
      <c r="H9" s="371"/>
    </row>
    <row r="10" spans="1:8">
      <c r="A10" s="371"/>
      <c r="B10" s="371"/>
      <c r="D10" s="372"/>
      <c r="E10" s="373" t="s">
        <v>211</v>
      </c>
      <c r="F10" s="371"/>
      <c r="G10" s="371"/>
      <c r="H10" s="371"/>
    </row>
    <row r="11" spans="1:8" ht="34.9" customHeight="1">
      <c r="A11" s="482" t="s">
        <v>819</v>
      </c>
      <c r="B11" s="484" t="s">
        <v>820</v>
      </c>
      <c r="C11" s="486" t="s">
        <v>821</v>
      </c>
      <c r="D11" s="487"/>
      <c r="E11" s="488"/>
      <c r="F11" s="371"/>
      <c r="G11" s="371"/>
      <c r="H11" s="371"/>
    </row>
    <row r="12" spans="1:8" ht="15.75">
      <c r="A12" s="483"/>
      <c r="B12" s="485"/>
      <c r="C12" s="290">
        <v>2017</v>
      </c>
      <c r="D12" s="291">
        <v>2018</v>
      </c>
      <c r="E12" s="291">
        <v>2019</v>
      </c>
      <c r="F12" s="371"/>
      <c r="G12" s="371"/>
      <c r="H12" s="371"/>
    </row>
    <row r="13" spans="1:8" ht="18.75">
      <c r="A13" s="496">
        <v>1</v>
      </c>
      <c r="B13" s="374" t="s">
        <v>918</v>
      </c>
      <c r="C13" s="497">
        <v>202.5</v>
      </c>
      <c r="D13" s="497">
        <v>0</v>
      </c>
      <c r="E13" s="498">
        <v>0</v>
      </c>
      <c r="F13" s="371"/>
      <c r="G13" s="371"/>
      <c r="H13" s="371"/>
    </row>
    <row r="14" spans="1:8" ht="18.75">
      <c r="A14" s="496">
        <v>2</v>
      </c>
      <c r="B14" s="374" t="s">
        <v>919</v>
      </c>
      <c r="C14" s="497">
        <v>3404.6</v>
      </c>
      <c r="D14" s="498">
        <v>2717.3</v>
      </c>
      <c r="E14" s="498">
        <v>2720.2</v>
      </c>
      <c r="F14" s="371"/>
      <c r="G14" s="371"/>
      <c r="H14" s="371"/>
    </row>
    <row r="15" spans="1:8" ht="18.75">
      <c r="A15" s="496">
        <v>3</v>
      </c>
      <c r="B15" s="374" t="s">
        <v>920</v>
      </c>
      <c r="C15" s="497">
        <v>2831.9</v>
      </c>
      <c r="D15" s="498">
        <v>2297.5</v>
      </c>
      <c r="E15" s="498">
        <v>2298.1999999999998</v>
      </c>
      <c r="F15" s="371"/>
      <c r="G15" s="371"/>
      <c r="H15" s="371"/>
    </row>
    <row r="16" spans="1:8" ht="18.75">
      <c r="A16" s="496">
        <v>4</v>
      </c>
      <c r="B16" s="374" t="s">
        <v>921</v>
      </c>
      <c r="C16" s="497">
        <v>4691.6000000000004</v>
      </c>
      <c r="D16" s="498">
        <v>3918.3</v>
      </c>
      <c r="E16" s="498">
        <v>3932.8</v>
      </c>
      <c r="F16" s="371"/>
      <c r="G16" s="371"/>
      <c r="H16" s="371"/>
    </row>
    <row r="17" spans="1:8" ht="18.75">
      <c r="A17" s="496">
        <v>5</v>
      </c>
      <c r="B17" s="374" t="s">
        <v>922</v>
      </c>
      <c r="C17" s="497">
        <v>946.4</v>
      </c>
      <c r="D17" s="498">
        <v>263.60000000000002</v>
      </c>
      <c r="E17" s="498">
        <v>248</v>
      </c>
      <c r="F17" s="371"/>
      <c r="G17" s="371"/>
      <c r="H17" s="371"/>
    </row>
    <row r="18" spans="1:8" ht="18.75">
      <c r="A18" s="496">
        <v>6</v>
      </c>
      <c r="B18" s="374" t="s">
        <v>923</v>
      </c>
      <c r="C18" s="497">
        <v>1589</v>
      </c>
      <c r="D18" s="498">
        <v>1294.3</v>
      </c>
      <c r="E18" s="498">
        <v>1301.0999999999999</v>
      </c>
      <c r="F18" s="371"/>
      <c r="G18" s="371"/>
      <c r="H18" s="371"/>
    </row>
    <row r="19" spans="1:8" ht="18.75">
      <c r="A19" s="496">
        <v>7</v>
      </c>
      <c r="B19" s="374" t="s">
        <v>924</v>
      </c>
      <c r="C19" s="497">
        <v>2460.6</v>
      </c>
      <c r="D19" s="498">
        <v>1372.6</v>
      </c>
      <c r="E19" s="498">
        <v>1344.2</v>
      </c>
      <c r="F19" s="371"/>
      <c r="G19" s="371"/>
      <c r="H19" s="371"/>
    </row>
    <row r="20" spans="1:8" ht="18.75">
      <c r="A20" s="496">
        <v>8</v>
      </c>
      <c r="B20" s="374" t="s">
        <v>925</v>
      </c>
      <c r="C20" s="497">
        <v>3889.7</v>
      </c>
      <c r="D20" s="498">
        <v>2624</v>
      </c>
      <c r="E20" s="498">
        <v>2565.6</v>
      </c>
      <c r="F20" s="371"/>
      <c r="G20" s="371"/>
      <c r="H20" s="371"/>
    </row>
    <row r="21" spans="1:8" ht="18.75">
      <c r="A21" s="496">
        <v>9</v>
      </c>
      <c r="B21" s="374" t="s">
        <v>926</v>
      </c>
      <c r="C21" s="497">
        <v>2166.8000000000002</v>
      </c>
      <c r="D21" s="498">
        <v>1714.1</v>
      </c>
      <c r="E21" s="498">
        <v>1724.6</v>
      </c>
      <c r="F21" s="371"/>
      <c r="G21" s="371"/>
      <c r="H21" s="371"/>
    </row>
    <row r="22" spans="1:8" ht="18.75">
      <c r="A22" s="496">
        <v>10</v>
      </c>
      <c r="B22" s="374" t="s">
        <v>927</v>
      </c>
      <c r="C22" s="497">
        <v>3643.5</v>
      </c>
      <c r="D22" s="498">
        <v>3051.2</v>
      </c>
      <c r="E22" s="498">
        <v>3051.8</v>
      </c>
      <c r="F22" s="371"/>
      <c r="G22" s="371"/>
      <c r="H22" s="371"/>
    </row>
    <row r="23" spans="1:8" ht="18.75">
      <c r="A23" s="496">
        <v>11</v>
      </c>
      <c r="B23" s="374" t="s">
        <v>928</v>
      </c>
      <c r="C23" s="497">
        <v>1999.3</v>
      </c>
      <c r="D23" s="498">
        <v>1674.5</v>
      </c>
      <c r="E23" s="498">
        <v>1679.7</v>
      </c>
      <c r="F23" s="371"/>
      <c r="G23" s="371"/>
      <c r="H23" s="371"/>
    </row>
    <row r="24" spans="1:8" ht="18.75">
      <c r="A24" s="496">
        <v>12</v>
      </c>
      <c r="B24" s="374" t="s">
        <v>929</v>
      </c>
      <c r="C24" s="497">
        <v>1737.5</v>
      </c>
      <c r="D24" s="498">
        <v>1383</v>
      </c>
      <c r="E24" s="498">
        <v>1392.9</v>
      </c>
      <c r="F24" s="371"/>
      <c r="G24" s="371"/>
      <c r="H24" s="371"/>
    </row>
    <row r="25" spans="1:8" ht="18.75">
      <c r="A25" s="496">
        <v>13</v>
      </c>
      <c r="B25" s="374" t="s">
        <v>930</v>
      </c>
      <c r="C25" s="497">
        <v>3691.4</v>
      </c>
      <c r="D25" s="498">
        <v>2832.5</v>
      </c>
      <c r="E25" s="498">
        <v>2832.3</v>
      </c>
      <c r="F25" s="371"/>
      <c r="G25" s="371"/>
      <c r="H25" s="371"/>
    </row>
    <row r="26" spans="1:8" ht="18.75">
      <c r="A26" s="496">
        <v>14</v>
      </c>
      <c r="B26" s="374" t="s">
        <v>931</v>
      </c>
      <c r="C26" s="497">
        <v>2216.8000000000002</v>
      </c>
      <c r="D26" s="498">
        <v>1843.4</v>
      </c>
      <c r="E26" s="498">
        <v>1852</v>
      </c>
      <c r="F26" s="371"/>
      <c r="G26" s="371"/>
      <c r="H26" s="371"/>
    </row>
    <row r="27" spans="1:8" ht="18.75">
      <c r="A27" s="496">
        <v>15</v>
      </c>
      <c r="B27" s="374" t="s">
        <v>932</v>
      </c>
      <c r="C27" s="497">
        <v>2317.9</v>
      </c>
      <c r="D27" s="498">
        <v>1956.2</v>
      </c>
      <c r="E27" s="498">
        <v>1963.2</v>
      </c>
      <c r="F27" s="371"/>
      <c r="G27" s="371"/>
      <c r="H27" s="371"/>
    </row>
    <row r="28" spans="1:8" ht="18.75">
      <c r="A28" s="496">
        <v>16</v>
      </c>
      <c r="B28" s="374" t="s">
        <v>933</v>
      </c>
      <c r="C28" s="497">
        <v>1421.8</v>
      </c>
      <c r="D28" s="498">
        <v>1197.8</v>
      </c>
      <c r="E28" s="498">
        <v>1203.3</v>
      </c>
      <c r="F28" s="371"/>
      <c r="G28" s="371"/>
      <c r="H28" s="371"/>
    </row>
    <row r="29" spans="1:8" ht="18.75">
      <c r="A29" s="496">
        <v>17</v>
      </c>
      <c r="B29" s="374" t="s">
        <v>934</v>
      </c>
      <c r="C29" s="497">
        <v>1502.1</v>
      </c>
      <c r="D29" s="499">
        <v>1137.0999999999999</v>
      </c>
      <c r="E29" s="499">
        <v>1144.8</v>
      </c>
    </row>
    <row r="30" spans="1:8" ht="19.5" customHeight="1">
      <c r="A30" s="496">
        <v>18</v>
      </c>
      <c r="B30" s="374" t="s">
        <v>935</v>
      </c>
      <c r="C30" s="497">
        <v>3283.2</v>
      </c>
      <c r="D30" s="499">
        <v>2082</v>
      </c>
      <c r="E30" s="499">
        <v>2049.8000000000002</v>
      </c>
    </row>
    <row r="31" spans="1:8" ht="18.75">
      <c r="A31" s="500" t="s">
        <v>822</v>
      </c>
      <c r="B31" s="501" t="s">
        <v>823</v>
      </c>
      <c r="C31" s="502">
        <f>C13+C14+C15+C16+C17+C18+C19+C20+C21+C22+C23+C24+C25+C26+C27+C28+C29+C30</f>
        <v>43996.6</v>
      </c>
      <c r="D31" s="502">
        <f>D13+D14+D15+D16+D17+D18+D19+D20+D21+D22+D23+D24+D25+D26+D27+D28+D29+D30</f>
        <v>33359.4</v>
      </c>
      <c r="E31" s="502">
        <f>E13+E14+E15+E16+E17+E18+E19+E20+E21+E22+E23+E24+E25+E26+E27+E28+E29+E30</f>
        <v>33304.500000000007</v>
      </c>
    </row>
    <row r="32" spans="1:8">
      <c r="A32" s="375"/>
      <c r="B32" s="375"/>
      <c r="C32" s="375"/>
    </row>
    <row r="33" spans="1:9">
      <c r="A33" s="375"/>
      <c r="B33" s="375"/>
      <c r="C33" s="375"/>
    </row>
    <row r="34" spans="1:9">
      <c r="A34" s="375"/>
      <c r="B34" s="375"/>
      <c r="C34" s="375"/>
    </row>
    <row r="35" spans="1:9" s="217" customFormat="1" ht="15.75">
      <c r="A35" s="217" t="s">
        <v>257</v>
      </c>
      <c r="B35" s="236"/>
      <c r="C35" s="236"/>
      <c r="D35" s="489" t="s">
        <v>258</v>
      </c>
      <c r="E35" s="489"/>
      <c r="G35" s="376"/>
      <c r="H35" s="376"/>
      <c r="I35" s="376"/>
    </row>
  </sheetData>
  <mergeCells count="5">
    <mergeCell ref="A8:E8"/>
    <mergeCell ref="A11:A12"/>
    <mergeCell ref="B11:B12"/>
    <mergeCell ref="C11:E11"/>
    <mergeCell ref="D35:E35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G13" sqref="G13"/>
    </sheetView>
  </sheetViews>
  <sheetFormatPr defaultColWidth="8.85546875" defaultRowHeight="15.75"/>
  <cols>
    <col min="1" max="1" width="59" style="309" customWidth="1"/>
    <col min="2" max="2" width="22.7109375" style="309" customWidth="1"/>
    <col min="3" max="3" width="20.7109375" style="309" customWidth="1"/>
    <col min="4" max="4" width="20.28515625" style="309" customWidth="1"/>
    <col min="5" max="5" width="23.5703125" style="309" customWidth="1"/>
    <col min="6" max="16384" width="8.85546875" style="310"/>
  </cols>
  <sheetData>
    <row r="1" spans="1:5">
      <c r="C1" s="310"/>
      <c r="D1" s="311"/>
      <c r="E1" s="310"/>
    </row>
    <row r="2" spans="1:5">
      <c r="C2" s="310"/>
      <c r="D2" s="311"/>
      <c r="E2" s="310"/>
    </row>
    <row r="3" spans="1:5">
      <c r="C3" s="310"/>
      <c r="D3" s="311"/>
      <c r="E3" s="310"/>
    </row>
    <row r="4" spans="1:5">
      <c r="C4" s="310"/>
      <c r="D4" s="311"/>
      <c r="E4" s="310"/>
    </row>
    <row r="5" spans="1:5">
      <c r="C5" s="310"/>
      <c r="D5" s="311"/>
      <c r="E5" s="310"/>
    </row>
    <row r="6" spans="1:5">
      <c r="E6" s="311"/>
    </row>
    <row r="7" spans="1:5">
      <c r="E7" s="311"/>
    </row>
    <row r="8" spans="1:5" ht="37.9" customHeight="1">
      <c r="A8" s="490" t="s">
        <v>855</v>
      </c>
      <c r="B8" s="491"/>
      <c r="C8" s="491"/>
      <c r="D8" s="491"/>
      <c r="E8" s="491"/>
    </row>
    <row r="9" spans="1:5" s="309" customFormat="1">
      <c r="E9" s="312" t="s">
        <v>853</v>
      </c>
    </row>
    <row r="10" spans="1:5" s="309" customFormat="1" ht="63">
      <c r="A10" s="313" t="s">
        <v>848</v>
      </c>
      <c r="B10" s="313" t="s">
        <v>856</v>
      </c>
      <c r="C10" s="313" t="s">
        <v>851</v>
      </c>
      <c r="D10" s="313" t="s">
        <v>852</v>
      </c>
      <c r="E10" s="313" t="s">
        <v>854</v>
      </c>
    </row>
    <row r="11" spans="1:5" s="309" customFormat="1">
      <c r="A11" s="314" t="s">
        <v>849</v>
      </c>
      <c r="B11" s="315">
        <f>B13+B14</f>
        <v>39032.699999999997</v>
      </c>
      <c r="C11" s="315">
        <f>C13+C14</f>
        <v>19371.366460000001</v>
      </c>
      <c r="D11" s="315">
        <f>D13+D14</f>
        <v>12077.8</v>
      </c>
      <c r="E11" s="315">
        <f>E13+E14</f>
        <v>46326.266459999999</v>
      </c>
    </row>
    <row r="12" spans="1:5" s="309" customFormat="1">
      <c r="A12" s="314" t="s">
        <v>850</v>
      </c>
      <c r="B12" s="315"/>
      <c r="C12" s="315"/>
      <c r="D12" s="315"/>
      <c r="E12" s="315"/>
    </row>
    <row r="13" spans="1:5" s="309" customFormat="1" ht="31.5">
      <c r="A13" s="316" t="s">
        <v>915</v>
      </c>
      <c r="B13" s="315"/>
      <c r="C13" s="315">
        <v>19371.366460000001</v>
      </c>
      <c r="D13" s="315">
        <v>0</v>
      </c>
      <c r="E13" s="315">
        <f>B13+C13-D13</f>
        <v>19371.366460000001</v>
      </c>
    </row>
    <row r="14" spans="1:5" s="309" customFormat="1" ht="31.5">
      <c r="A14" s="316" t="s">
        <v>916</v>
      </c>
      <c r="B14" s="315">
        <v>39032.699999999997</v>
      </c>
      <c r="C14" s="315"/>
      <c r="D14" s="315">
        <v>12077.8</v>
      </c>
      <c r="E14" s="315">
        <f>B14-D14</f>
        <v>26954.899999999998</v>
      </c>
    </row>
    <row r="15" spans="1:5" s="309" customFormat="1">
      <c r="A15" s="317"/>
      <c r="B15" s="318"/>
      <c r="C15" s="318"/>
      <c r="D15" s="318"/>
      <c r="E15" s="319"/>
    </row>
    <row r="16" spans="1:5" ht="12.75">
      <c r="A16" s="310"/>
      <c r="B16" s="310"/>
      <c r="C16" s="310"/>
      <c r="D16" s="310"/>
      <c r="E16" s="310"/>
    </row>
    <row r="17" spans="1:6" s="325" customFormat="1">
      <c r="A17" s="320" t="s">
        <v>257</v>
      </c>
      <c r="B17" s="321"/>
      <c r="C17" s="321"/>
      <c r="D17" s="322"/>
      <c r="E17" s="323" t="s">
        <v>863</v>
      </c>
      <c r="F17" s="324"/>
    </row>
  </sheetData>
  <mergeCells count="1">
    <mergeCell ref="A8:E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M10" sqref="M10"/>
    </sheetView>
  </sheetViews>
  <sheetFormatPr defaultColWidth="8.85546875" defaultRowHeight="15.75"/>
  <cols>
    <col min="1" max="1" width="36" style="309" customWidth="1"/>
    <col min="2" max="2" width="18.85546875" style="309" customWidth="1"/>
    <col min="3" max="3" width="15.140625" style="309" customWidth="1"/>
    <col min="4" max="4" width="13.7109375" style="309" customWidth="1"/>
    <col min="5" max="5" width="19.5703125" style="309" customWidth="1"/>
    <col min="6" max="6" width="15" style="309" customWidth="1"/>
    <col min="7" max="7" width="14.5703125" style="309" customWidth="1"/>
    <col min="8" max="8" width="19.28515625" style="309" customWidth="1"/>
    <col min="9" max="16384" width="8.85546875" style="310"/>
  </cols>
  <sheetData>
    <row r="1" spans="1:8">
      <c r="D1" s="326"/>
      <c r="E1" s="326"/>
      <c r="F1" s="327"/>
      <c r="G1" s="328"/>
    </row>
    <row r="2" spans="1:8" ht="27" customHeight="1">
      <c r="D2" s="326"/>
      <c r="E2" s="326"/>
      <c r="F2" s="327"/>
      <c r="G2" s="328"/>
    </row>
    <row r="3" spans="1:8" ht="21.6" customHeight="1">
      <c r="D3" s="326"/>
      <c r="E3" s="326"/>
      <c r="F3" s="327"/>
      <c r="G3" s="328"/>
    </row>
    <row r="4" spans="1:8">
      <c r="D4" s="326"/>
      <c r="E4" s="326"/>
      <c r="F4" s="327"/>
      <c r="G4" s="328"/>
    </row>
    <row r="5" spans="1:8">
      <c r="D5" s="326"/>
      <c r="E5" s="326"/>
      <c r="F5" s="327"/>
    </row>
    <row r="6" spans="1:8">
      <c r="E6" s="329"/>
      <c r="F6" s="327"/>
    </row>
    <row r="7" spans="1:8">
      <c r="E7" s="329"/>
      <c r="F7" s="327"/>
    </row>
    <row r="8" spans="1:8" ht="32.450000000000003" customHeight="1">
      <c r="A8" s="490" t="s">
        <v>938</v>
      </c>
      <c r="B8" s="491"/>
      <c r="C8" s="491"/>
      <c r="D8" s="491"/>
      <c r="E8" s="491"/>
      <c r="F8" s="491"/>
      <c r="G8" s="491"/>
      <c r="H8" s="491"/>
    </row>
    <row r="9" spans="1:8" s="309" customFormat="1">
      <c r="E9" s="312"/>
      <c r="F9" s="312"/>
      <c r="G9" s="312"/>
      <c r="H9" s="312" t="s">
        <v>853</v>
      </c>
    </row>
    <row r="10" spans="1:8" s="309" customFormat="1" ht="63">
      <c r="A10" s="313" t="s">
        <v>848</v>
      </c>
      <c r="B10" s="313" t="s">
        <v>857</v>
      </c>
      <c r="C10" s="313" t="s">
        <v>858</v>
      </c>
      <c r="D10" s="313" t="s">
        <v>859</v>
      </c>
      <c r="E10" s="363" t="s">
        <v>912</v>
      </c>
      <c r="F10" s="313" t="s">
        <v>860</v>
      </c>
      <c r="G10" s="313" t="s">
        <v>861</v>
      </c>
      <c r="H10" s="313" t="s">
        <v>862</v>
      </c>
    </row>
    <row r="11" spans="1:8" s="309" customFormat="1">
      <c r="A11" s="314" t="s">
        <v>849</v>
      </c>
      <c r="B11" s="315">
        <f>B13+B14</f>
        <v>46326.266459999999</v>
      </c>
      <c r="C11" s="315">
        <f t="shared" ref="C11:G11" si="0">C13+C14</f>
        <v>15730.83548</v>
      </c>
      <c r="D11" s="330">
        <f t="shared" si="0"/>
        <v>9387</v>
      </c>
      <c r="E11" s="330">
        <f t="shared" si="0"/>
        <v>52670.10194</v>
      </c>
      <c r="F11" s="315">
        <f t="shared" si="0"/>
        <v>14530.994000000001</v>
      </c>
      <c r="G11" s="330">
        <f t="shared" si="0"/>
        <v>7831</v>
      </c>
      <c r="H11" s="315">
        <f>H13+H14</f>
        <v>59370.095939999999</v>
      </c>
    </row>
    <row r="12" spans="1:8" s="309" customFormat="1">
      <c r="A12" s="314" t="s">
        <v>850</v>
      </c>
      <c r="B12" s="330"/>
      <c r="C12" s="330"/>
      <c r="D12" s="330"/>
      <c r="E12" s="330"/>
      <c r="F12" s="331"/>
      <c r="G12" s="331"/>
      <c r="H12" s="331"/>
    </row>
    <row r="13" spans="1:8" s="309" customFormat="1" ht="47.25" customHeight="1">
      <c r="A13" s="316" t="s">
        <v>915</v>
      </c>
      <c r="B13" s="330">
        <v>19371.366460000001</v>
      </c>
      <c r="C13" s="315">
        <v>15730.83548</v>
      </c>
      <c r="D13" s="330"/>
      <c r="E13" s="330">
        <f>B13+C13-D13</f>
        <v>35102.201939999999</v>
      </c>
      <c r="F13" s="315">
        <v>14530.994000000001</v>
      </c>
      <c r="G13" s="330"/>
      <c r="H13" s="330">
        <f>E13+F13</f>
        <v>49633.195939999998</v>
      </c>
    </row>
    <row r="14" spans="1:8" s="309" customFormat="1" ht="47.25">
      <c r="A14" s="316" t="s">
        <v>916</v>
      </c>
      <c r="B14" s="330">
        <v>26954.9</v>
      </c>
      <c r="C14" s="330"/>
      <c r="D14" s="330">
        <v>9387</v>
      </c>
      <c r="E14" s="330">
        <f>B14+C14-D14</f>
        <v>17567.900000000001</v>
      </c>
      <c r="F14" s="330"/>
      <c r="G14" s="330">
        <v>7831</v>
      </c>
      <c r="H14" s="315">
        <f>E14-G14</f>
        <v>9736.9000000000015</v>
      </c>
    </row>
    <row r="15" spans="1:8" s="309" customFormat="1">
      <c r="A15" s="317"/>
      <c r="B15" s="318"/>
      <c r="C15" s="318"/>
      <c r="D15" s="318"/>
      <c r="E15" s="319"/>
      <c r="F15" s="332"/>
      <c r="G15" s="333"/>
    </row>
    <row r="16" spans="1:8" ht="12.75">
      <c r="A16" s="310"/>
      <c r="B16" s="310"/>
      <c r="C16" s="310"/>
      <c r="D16" s="310"/>
      <c r="E16" s="310"/>
      <c r="F16" s="310"/>
      <c r="G16" s="310"/>
      <c r="H16" s="310"/>
    </row>
    <row r="17" spans="1:8" s="336" customFormat="1" ht="16.5">
      <c r="A17" s="320" t="s">
        <v>257</v>
      </c>
      <c r="B17" s="334"/>
      <c r="C17" s="334"/>
      <c r="D17" s="335"/>
      <c r="F17" s="337"/>
      <c r="H17" s="338" t="s">
        <v>863</v>
      </c>
    </row>
    <row r="18" spans="1:8">
      <c r="F18" s="362"/>
    </row>
    <row r="19" spans="1:8">
      <c r="C19" s="362"/>
    </row>
  </sheetData>
  <mergeCells count="1">
    <mergeCell ref="A8:H8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71"/>
  <sheetViews>
    <sheetView zoomScaleSheetLayoutView="100" workbookViewId="0">
      <selection activeCell="Q2" sqref="C1:Q65536"/>
    </sheetView>
  </sheetViews>
  <sheetFormatPr defaultColWidth="9.140625" defaultRowHeight="12.75"/>
  <cols>
    <col min="1" max="1" width="45.42578125" style="1" customWidth="1"/>
    <col min="2" max="2" width="10.140625" style="1" customWidth="1"/>
    <col min="3" max="3" width="20.5703125" style="1" customWidth="1"/>
    <col min="4" max="4" width="7.42578125" style="3" customWidth="1"/>
    <col min="5" max="6" width="6.5703125" style="3" customWidth="1"/>
    <col min="7" max="7" width="6.5703125" style="46" customWidth="1"/>
    <col min="8" max="16" width="6.5703125" style="3" customWidth="1"/>
    <col min="17" max="17" width="6.5703125" style="3" bestFit="1" customWidth="1"/>
    <col min="18" max="18" width="6.5703125" style="3" customWidth="1"/>
    <col min="19" max="19" width="6.5703125" style="3" bestFit="1" customWidth="1"/>
    <col min="20" max="20" width="7.85546875" style="3" bestFit="1" customWidth="1"/>
    <col min="21" max="21" width="6.5703125" style="3" customWidth="1"/>
    <col min="22" max="16384" width="9.140625" style="1"/>
  </cols>
  <sheetData>
    <row r="1" spans="1:21">
      <c r="A1" s="380" t="s">
        <v>0</v>
      </c>
      <c r="B1" s="381" t="s">
        <v>1</v>
      </c>
      <c r="C1" s="381"/>
      <c r="D1" s="379">
        <v>2010</v>
      </c>
      <c r="E1" s="379"/>
      <c r="F1" s="379"/>
      <c r="G1" s="379">
        <v>2011</v>
      </c>
      <c r="H1" s="379"/>
      <c r="I1" s="379"/>
      <c r="J1" s="379"/>
      <c r="K1" s="379"/>
      <c r="L1" s="379">
        <v>2012</v>
      </c>
      <c r="M1" s="379"/>
      <c r="N1" s="379"/>
      <c r="O1" s="379"/>
      <c r="P1" s="379"/>
      <c r="Q1" s="379">
        <v>2013</v>
      </c>
      <c r="R1" s="379"/>
      <c r="S1" s="379"/>
      <c r="T1" s="379"/>
      <c r="U1" s="379"/>
    </row>
    <row r="2" spans="1:21" ht="33.75">
      <c r="A2" s="380"/>
      <c r="B2" s="5" t="s">
        <v>2</v>
      </c>
      <c r="C2" s="5" t="s">
        <v>3</v>
      </c>
      <c r="D2" s="31" t="s">
        <v>137</v>
      </c>
      <c r="E2" s="31" t="s">
        <v>138</v>
      </c>
      <c r="F2" s="31" t="s">
        <v>139</v>
      </c>
      <c r="G2" s="44" t="s">
        <v>137</v>
      </c>
      <c r="H2" s="43" t="s">
        <v>171</v>
      </c>
      <c r="I2" s="31" t="s">
        <v>138</v>
      </c>
      <c r="J2" s="31" t="s">
        <v>139</v>
      </c>
      <c r="K2" s="43" t="s">
        <v>171</v>
      </c>
      <c r="L2" s="31" t="s">
        <v>137</v>
      </c>
      <c r="M2" s="43" t="s">
        <v>172</v>
      </c>
      <c r="N2" s="31" t="s">
        <v>138</v>
      </c>
      <c r="O2" s="31" t="s">
        <v>139</v>
      </c>
      <c r="P2" s="43" t="s">
        <v>172</v>
      </c>
      <c r="Q2" s="31" t="s">
        <v>137</v>
      </c>
      <c r="R2" s="43" t="s">
        <v>173</v>
      </c>
      <c r="S2" s="31" t="s">
        <v>138</v>
      </c>
      <c r="T2" s="31" t="s">
        <v>139</v>
      </c>
      <c r="U2" s="43" t="s">
        <v>173</v>
      </c>
    </row>
    <row r="3" spans="1:21" s="9" customFormat="1">
      <c r="A3" s="6" t="s">
        <v>4</v>
      </c>
      <c r="B3" s="7" t="s">
        <v>5</v>
      </c>
      <c r="C3" s="8" t="s">
        <v>6</v>
      </c>
      <c r="D3" s="29">
        <f>D4+D9+D24+D28+D32+D39+D41+D49+D55+D63+D68+D15+D20</f>
        <v>63285.002899999999</v>
      </c>
      <c r="E3" s="29">
        <f>E4+E9+E24+E28+E32+E39+E41+E49+E55+E63+E68+E15+E20</f>
        <v>28366.5</v>
      </c>
      <c r="F3" s="29">
        <f>E3+D3</f>
        <v>91651.502899999992</v>
      </c>
      <c r="G3" s="45">
        <f>G4+G9+G24+G28+G32+G39+G41+G49+G55+G63+G68+G15+G20</f>
        <v>62441.196008000006</v>
      </c>
      <c r="H3" s="41">
        <f>IF(D3=0,"-",G3/D3)</f>
        <v>0.98666655837350059</v>
      </c>
      <c r="I3" s="29">
        <f>I4+I9+I24+I28+I32+I39+I41+I49+I55+I63+I68+I15+I20</f>
        <v>30095</v>
      </c>
      <c r="J3" s="29">
        <f>I3+G3</f>
        <v>92536.196007999999</v>
      </c>
      <c r="K3" s="41">
        <f>IF(F3=0,"-",J3/F3)</f>
        <v>1.0096527943351381</v>
      </c>
      <c r="L3" s="29">
        <f>L4+L9+L24+L28+L32+L39+L41+L49+L55+L63+L68+L15+L20</f>
        <v>66271.281776544012</v>
      </c>
      <c r="M3" s="41">
        <f>IF(G3=0,"-",L3/G3)</f>
        <v>1.0613390840248047</v>
      </c>
      <c r="N3" s="29">
        <f>N4+N9+N24+N28+N32+N39+N41+N49+N55+N63+N68+N15+N20</f>
        <v>32005</v>
      </c>
      <c r="O3" s="29">
        <f>N3+L3</f>
        <v>98276.281776544012</v>
      </c>
      <c r="P3" s="41">
        <f>IF(J3=0,"-",O3/J3)</f>
        <v>1.0620307081571385</v>
      </c>
      <c r="Q3" s="29">
        <f>Q4+Q9+Q24+Q28+Q32+Q39+Q41+Q49+Q55+Q63+Q68+Q15+Q20</f>
        <v>70505.055717019364</v>
      </c>
      <c r="R3" s="41">
        <f>IF(L3=0,"-",Q3/L3)</f>
        <v>1.0638854995252838</v>
      </c>
      <c r="S3" s="29">
        <f>S4+S9+S24+S28+S32+S39+S41+S49+S55+S63+S68+S15+S20</f>
        <v>33947</v>
      </c>
      <c r="T3" s="29">
        <f>S3+Q3</f>
        <v>104452.05571701936</v>
      </c>
      <c r="U3" s="41">
        <f>IF(O3=0,"-",T3/O3)</f>
        <v>1.0628409401417682</v>
      </c>
    </row>
    <row r="4" spans="1:21">
      <c r="A4" s="10" t="s">
        <v>7</v>
      </c>
      <c r="B4" s="11" t="s">
        <v>8</v>
      </c>
      <c r="C4" s="12" t="s">
        <v>9</v>
      </c>
      <c r="D4" s="30">
        <f>D5+D6</f>
        <v>33873</v>
      </c>
      <c r="E4" s="30">
        <f>E5+E6</f>
        <v>11235</v>
      </c>
      <c r="F4" s="30">
        <f t="shared" ref="F4:F67" si="0">E4+D4</f>
        <v>45108</v>
      </c>
      <c r="G4" s="39">
        <f>G5+G6</f>
        <v>36311.856</v>
      </c>
      <c r="H4" s="42">
        <f t="shared" ref="H4:H67" si="1">IF(D4=0,"-",G4/D4)</f>
        <v>1.0720000000000001</v>
      </c>
      <c r="I4" s="30">
        <f>I5+I6</f>
        <v>12276</v>
      </c>
      <c r="J4" s="30">
        <f t="shared" ref="J4:J69" si="2">I4+G4</f>
        <v>48587.856</v>
      </c>
      <c r="K4" s="42">
        <f t="shared" ref="K4:K67" si="3">IF(F4=0,"-",J4/F4)</f>
        <v>1.0771449853684492</v>
      </c>
      <c r="L4" s="30">
        <f>L5+L6</f>
        <v>38781.062208000003</v>
      </c>
      <c r="M4" s="42">
        <f t="shared" ref="M4:M67" si="4">IF(G4=0,"-",L4/G4)</f>
        <v>1.0680000000000001</v>
      </c>
      <c r="N4" s="30">
        <f>N5+N6</f>
        <v>13112</v>
      </c>
      <c r="O4" s="30">
        <f t="shared" ref="O4:O70" si="5">N4+L4</f>
        <v>51893.062208000003</v>
      </c>
      <c r="P4" s="42">
        <f t="shared" ref="P4:P67" si="6">IF(J4=0,"-",O4/J4)</f>
        <v>1.0680253561301409</v>
      </c>
      <c r="Q4" s="30">
        <f>Q5+Q6</f>
        <v>41301.831251520001</v>
      </c>
      <c r="R4" s="42">
        <f t="shared" ref="R4:R67" si="7">IF(L4=0,"-",Q4/L4)</f>
        <v>1.0649999999999999</v>
      </c>
      <c r="S4" s="30">
        <f>S5+S6</f>
        <v>13964</v>
      </c>
      <c r="T4" s="30">
        <f t="shared" ref="T4:T70" si="8">S4+Q4</f>
        <v>55265.831251520001</v>
      </c>
      <c r="U4" s="42">
        <f t="shared" ref="U4:U67" si="9">IF(O4=0,"-",T4/O4)</f>
        <v>1.064994604288356</v>
      </c>
    </row>
    <row r="5" spans="1:21" ht="45">
      <c r="A5" s="13" t="s">
        <v>10</v>
      </c>
      <c r="B5" s="11" t="s">
        <v>8</v>
      </c>
      <c r="C5" s="12" t="s">
        <v>11</v>
      </c>
      <c r="D5" s="30">
        <v>5</v>
      </c>
      <c r="E5" s="30">
        <v>2</v>
      </c>
      <c r="F5" s="30">
        <f t="shared" si="0"/>
        <v>7</v>
      </c>
      <c r="G5" s="39">
        <f>D5*1.072</f>
        <v>5.36</v>
      </c>
      <c r="H5" s="42">
        <f t="shared" si="1"/>
        <v>1.0720000000000001</v>
      </c>
      <c r="I5" s="30">
        <v>2</v>
      </c>
      <c r="J5" s="30">
        <f t="shared" si="2"/>
        <v>7.36</v>
      </c>
      <c r="K5" s="42">
        <f t="shared" si="3"/>
        <v>1.0514285714285714</v>
      </c>
      <c r="L5" s="30">
        <f>G5*1.068</f>
        <v>5.7244800000000007</v>
      </c>
      <c r="M5" s="42">
        <f t="shared" si="4"/>
        <v>1.0680000000000001</v>
      </c>
      <c r="N5" s="30">
        <v>2</v>
      </c>
      <c r="O5" s="30">
        <f t="shared" si="5"/>
        <v>7.7244800000000007</v>
      </c>
      <c r="P5" s="42">
        <f t="shared" si="6"/>
        <v>1.0495217391304348</v>
      </c>
      <c r="Q5" s="30">
        <f>L5*1.065</f>
        <v>6.0965712000000005</v>
      </c>
      <c r="R5" s="42">
        <f t="shared" si="7"/>
        <v>1.0649999999999999</v>
      </c>
      <c r="S5" s="30">
        <v>2</v>
      </c>
      <c r="T5" s="30">
        <f t="shared" si="8"/>
        <v>8.0965711999999996</v>
      </c>
      <c r="U5" s="42">
        <f t="shared" si="9"/>
        <v>1.0481703881685238</v>
      </c>
    </row>
    <row r="6" spans="1:21" ht="33.75">
      <c r="A6" s="13" t="s">
        <v>12</v>
      </c>
      <c r="B6" s="11" t="s">
        <v>8</v>
      </c>
      <c r="C6" s="12" t="s">
        <v>13</v>
      </c>
      <c r="D6" s="30">
        <f>D7+D8</f>
        <v>33868</v>
      </c>
      <c r="E6" s="30">
        <f>E7+E8</f>
        <v>11233</v>
      </c>
      <c r="F6" s="30">
        <f t="shared" si="0"/>
        <v>45101</v>
      </c>
      <c r="G6" s="39">
        <f>G7+G8</f>
        <v>36306.495999999999</v>
      </c>
      <c r="H6" s="42">
        <f t="shared" si="1"/>
        <v>1.0720000000000001</v>
      </c>
      <c r="I6" s="30">
        <f>I7+I8</f>
        <v>12274</v>
      </c>
      <c r="J6" s="30">
        <f t="shared" si="2"/>
        <v>48580.495999999999</v>
      </c>
      <c r="K6" s="42">
        <f t="shared" si="3"/>
        <v>1.0771489767410922</v>
      </c>
      <c r="L6" s="30">
        <f>L7+L8</f>
        <v>38775.337728000006</v>
      </c>
      <c r="M6" s="42">
        <f t="shared" si="4"/>
        <v>1.0680000000000003</v>
      </c>
      <c r="N6" s="30">
        <f>N7+N8</f>
        <v>13110</v>
      </c>
      <c r="O6" s="30">
        <f t="shared" si="5"/>
        <v>51885.337728000006</v>
      </c>
      <c r="P6" s="42">
        <f t="shared" si="6"/>
        <v>1.0680281594490102</v>
      </c>
      <c r="Q6" s="30">
        <f>Q7+Q8</f>
        <v>41295.734680319998</v>
      </c>
      <c r="R6" s="42">
        <f t="shared" si="7"/>
        <v>1.0649999999999997</v>
      </c>
      <c r="S6" s="30">
        <f>S7+S8</f>
        <v>13962</v>
      </c>
      <c r="T6" s="30">
        <f t="shared" si="8"/>
        <v>55257.734680319998</v>
      </c>
      <c r="U6" s="42">
        <f t="shared" si="9"/>
        <v>1.0649971090098556</v>
      </c>
    </row>
    <row r="7" spans="1:21" ht="78.75">
      <c r="A7" s="13" t="s">
        <v>14</v>
      </c>
      <c r="B7" s="11" t="s">
        <v>8</v>
      </c>
      <c r="C7" s="12" t="s">
        <v>15</v>
      </c>
      <c r="D7" s="30">
        <v>33818</v>
      </c>
      <c r="E7" s="30">
        <v>11212</v>
      </c>
      <c r="F7" s="30">
        <f t="shared" si="0"/>
        <v>45030</v>
      </c>
      <c r="G7" s="39">
        <f>D7*1.072</f>
        <v>36252.896000000001</v>
      </c>
      <c r="H7" s="42">
        <f t="shared" si="1"/>
        <v>1.0720000000000001</v>
      </c>
      <c r="I7" s="30">
        <v>12252</v>
      </c>
      <c r="J7" s="30">
        <f t="shared" si="2"/>
        <v>48504.896000000001</v>
      </c>
      <c r="K7" s="42">
        <f t="shared" si="3"/>
        <v>1.0771684654674663</v>
      </c>
      <c r="L7" s="30">
        <f>G7*1.068</f>
        <v>38718.092928000005</v>
      </c>
      <c r="M7" s="42">
        <f t="shared" si="4"/>
        <v>1.0680000000000001</v>
      </c>
      <c r="N7" s="30">
        <v>13085</v>
      </c>
      <c r="O7" s="30">
        <f t="shared" si="5"/>
        <v>51803.092928000005</v>
      </c>
      <c r="P7" s="42">
        <f t="shared" si="6"/>
        <v>1.0679971961593322</v>
      </c>
      <c r="Q7" s="30">
        <f>L7*1.065</f>
        <v>41234.768968320001</v>
      </c>
      <c r="R7" s="42">
        <f t="shared" si="7"/>
        <v>1.0649999999999999</v>
      </c>
      <c r="S7" s="30">
        <v>13935</v>
      </c>
      <c r="T7" s="30">
        <f t="shared" si="8"/>
        <v>55169.768968320001</v>
      </c>
      <c r="U7" s="42">
        <f t="shared" si="9"/>
        <v>1.0649898654699879</v>
      </c>
    </row>
    <row r="8" spans="1:21" ht="67.5">
      <c r="A8" s="13" t="s">
        <v>16</v>
      </c>
      <c r="B8" s="11" t="s">
        <v>8</v>
      </c>
      <c r="C8" s="12" t="s">
        <v>17</v>
      </c>
      <c r="D8" s="30">
        <v>50</v>
      </c>
      <c r="E8" s="30">
        <v>21</v>
      </c>
      <c r="F8" s="30">
        <f t="shared" si="0"/>
        <v>71</v>
      </c>
      <c r="G8" s="39">
        <f>D8*1.072</f>
        <v>53.6</v>
      </c>
      <c r="H8" s="42">
        <f t="shared" si="1"/>
        <v>1.0720000000000001</v>
      </c>
      <c r="I8" s="30">
        <v>22</v>
      </c>
      <c r="J8" s="30">
        <f t="shared" si="2"/>
        <v>75.599999999999994</v>
      </c>
      <c r="K8" s="42">
        <f t="shared" si="3"/>
        <v>1.0647887323943661</v>
      </c>
      <c r="L8" s="30">
        <f>G8*1.068</f>
        <v>57.244800000000005</v>
      </c>
      <c r="M8" s="42">
        <f t="shared" si="4"/>
        <v>1.0680000000000001</v>
      </c>
      <c r="N8" s="30">
        <v>25</v>
      </c>
      <c r="O8" s="30">
        <f t="shared" si="5"/>
        <v>82.244799999999998</v>
      </c>
      <c r="P8" s="42">
        <f t="shared" si="6"/>
        <v>1.0878941798941799</v>
      </c>
      <c r="Q8" s="30">
        <f>L8*1.065</f>
        <v>60.965712000000003</v>
      </c>
      <c r="R8" s="42">
        <f t="shared" si="7"/>
        <v>1.0649999999999999</v>
      </c>
      <c r="S8" s="30">
        <v>27</v>
      </c>
      <c r="T8" s="30">
        <f t="shared" si="8"/>
        <v>87.965711999999996</v>
      </c>
      <c r="U8" s="42">
        <f t="shared" si="9"/>
        <v>1.0695595587806159</v>
      </c>
    </row>
    <row r="9" spans="1:21">
      <c r="A9" s="14" t="s">
        <v>18</v>
      </c>
      <c r="B9" s="11" t="s">
        <v>8</v>
      </c>
      <c r="C9" s="12" t="s">
        <v>19</v>
      </c>
      <c r="D9" s="30">
        <f>D13+D14+D10</f>
        <v>3137</v>
      </c>
      <c r="E9" s="30">
        <f>E13+E14+E10</f>
        <v>37</v>
      </c>
      <c r="F9" s="30">
        <f t="shared" si="0"/>
        <v>3174</v>
      </c>
      <c r="G9" s="39">
        <f>G13+G14+G10</f>
        <v>4576.7742880000005</v>
      </c>
      <c r="H9" s="42">
        <f t="shared" si="1"/>
        <v>1.4589653452343005</v>
      </c>
      <c r="I9" s="30">
        <f>I13+I14+I10</f>
        <v>42</v>
      </c>
      <c r="J9" s="30">
        <f t="shared" si="2"/>
        <v>4618.7742880000005</v>
      </c>
      <c r="K9" s="42">
        <f t="shared" si="3"/>
        <v>1.4551903868935099</v>
      </c>
      <c r="L9" s="30">
        <f>L13+L14+L10</f>
        <v>4887.9949395840013</v>
      </c>
      <c r="M9" s="42">
        <f t="shared" si="4"/>
        <v>1.0680000000000001</v>
      </c>
      <c r="N9" s="30">
        <f>N13+N14+N10</f>
        <v>45</v>
      </c>
      <c r="O9" s="30">
        <f t="shared" si="5"/>
        <v>4932.9949395840013</v>
      </c>
      <c r="P9" s="42">
        <f t="shared" si="6"/>
        <v>1.0680311771026298</v>
      </c>
      <c r="Q9" s="30">
        <f>Q13+Q14+Q10</f>
        <v>5205.7146106569608</v>
      </c>
      <c r="R9" s="42">
        <f t="shared" si="7"/>
        <v>1.0649999999999999</v>
      </c>
      <c r="S9" s="30">
        <f>S13+S14+S10</f>
        <v>47</v>
      </c>
      <c r="T9" s="30">
        <f t="shared" si="8"/>
        <v>5252.7146106569608</v>
      </c>
      <c r="U9" s="42">
        <f t="shared" si="9"/>
        <v>1.0648124871378688</v>
      </c>
    </row>
    <row r="10" spans="1:21" ht="22.5">
      <c r="A10" s="35" t="s">
        <v>150</v>
      </c>
      <c r="B10" s="33" t="s">
        <v>8</v>
      </c>
      <c r="C10" s="34" t="s">
        <v>151</v>
      </c>
      <c r="D10" s="30">
        <f>D11+D12</f>
        <v>0</v>
      </c>
      <c r="E10" s="30">
        <f>E11+E12</f>
        <v>0</v>
      </c>
      <c r="F10" s="30">
        <f t="shared" si="0"/>
        <v>0</v>
      </c>
      <c r="G10" s="39">
        <f>G11+G12</f>
        <v>1213.910288</v>
      </c>
      <c r="H10" s="42" t="str">
        <f t="shared" si="1"/>
        <v>-</v>
      </c>
      <c r="I10" s="30">
        <f>I11+I12</f>
        <v>0</v>
      </c>
      <c r="J10" s="30">
        <f t="shared" si="2"/>
        <v>1213.910288</v>
      </c>
      <c r="K10" s="42" t="str">
        <f t="shared" si="3"/>
        <v>-</v>
      </c>
      <c r="L10" s="30">
        <f>L11+L12</f>
        <v>1296.4561875840002</v>
      </c>
      <c r="M10" s="42">
        <f t="shared" si="4"/>
        <v>1.0680000000000001</v>
      </c>
      <c r="N10" s="30">
        <f>N11+N12</f>
        <v>0</v>
      </c>
      <c r="O10" s="30">
        <f t="shared" si="5"/>
        <v>1296.4561875840002</v>
      </c>
      <c r="P10" s="42">
        <f t="shared" si="6"/>
        <v>1.0680000000000001</v>
      </c>
      <c r="Q10" s="30">
        <f>Q11+Q12</f>
        <v>1380.7258397769601</v>
      </c>
      <c r="R10" s="42">
        <f t="shared" si="7"/>
        <v>1.0649999999999999</v>
      </c>
      <c r="S10" s="30">
        <f>S11+S12</f>
        <v>0</v>
      </c>
      <c r="T10" s="30">
        <f t="shared" si="8"/>
        <v>1380.7258397769601</v>
      </c>
      <c r="U10" s="42">
        <f t="shared" si="9"/>
        <v>1.0649999999999999</v>
      </c>
    </row>
    <row r="11" spans="1:21" ht="22.5">
      <c r="A11" s="37" t="s">
        <v>152</v>
      </c>
      <c r="B11" s="33" t="s">
        <v>8</v>
      </c>
      <c r="C11" s="34" t="s">
        <v>153</v>
      </c>
      <c r="D11" s="30">
        <v>0</v>
      </c>
      <c r="E11" s="30">
        <v>0</v>
      </c>
      <c r="F11" s="30">
        <f t="shared" si="0"/>
        <v>0</v>
      </c>
      <c r="G11" s="39">
        <f>1334.294*1.072/2</f>
        <v>715.18158400000004</v>
      </c>
      <c r="H11" s="42" t="str">
        <f t="shared" si="1"/>
        <v>-</v>
      </c>
      <c r="I11" s="30">
        <v>0</v>
      </c>
      <c r="J11" s="30">
        <f t="shared" si="2"/>
        <v>715.18158400000004</v>
      </c>
      <c r="K11" s="42" t="str">
        <f t="shared" si="3"/>
        <v>-</v>
      </c>
      <c r="L11" s="30">
        <f>G11*1.068</f>
        <v>763.81393171200011</v>
      </c>
      <c r="M11" s="42">
        <f t="shared" si="4"/>
        <v>1.0680000000000001</v>
      </c>
      <c r="N11" s="30">
        <v>0</v>
      </c>
      <c r="O11" s="30">
        <f t="shared" si="5"/>
        <v>763.81393171200011</v>
      </c>
      <c r="P11" s="42">
        <f t="shared" si="6"/>
        <v>1.0680000000000001</v>
      </c>
      <c r="Q11" s="30">
        <f>L11*1.065</f>
        <v>813.46183727328003</v>
      </c>
      <c r="R11" s="42">
        <f t="shared" si="7"/>
        <v>1.0649999999999999</v>
      </c>
      <c r="S11" s="30">
        <v>0</v>
      </c>
      <c r="T11" s="30">
        <f t="shared" si="8"/>
        <v>813.46183727328003</v>
      </c>
      <c r="U11" s="42">
        <f t="shared" si="9"/>
        <v>1.0649999999999999</v>
      </c>
    </row>
    <row r="12" spans="1:21" ht="33.75">
      <c r="A12" s="37" t="s">
        <v>154</v>
      </c>
      <c r="B12" s="33" t="s">
        <v>8</v>
      </c>
      <c r="C12" s="34" t="s">
        <v>155</v>
      </c>
      <c r="D12" s="30">
        <v>0</v>
      </c>
      <c r="E12" s="30">
        <v>0</v>
      </c>
      <c r="F12" s="30">
        <f t="shared" si="0"/>
        <v>0</v>
      </c>
      <c r="G12" s="39">
        <f>930.464*1.072/2</f>
        <v>498.72870400000005</v>
      </c>
      <c r="H12" s="42" t="str">
        <f t="shared" si="1"/>
        <v>-</v>
      </c>
      <c r="I12" s="30">
        <v>0</v>
      </c>
      <c r="J12" s="30">
        <f t="shared" si="2"/>
        <v>498.72870400000005</v>
      </c>
      <c r="K12" s="42" t="str">
        <f t="shared" si="3"/>
        <v>-</v>
      </c>
      <c r="L12" s="30">
        <f>G12*1.068</f>
        <v>532.64225587200008</v>
      </c>
      <c r="M12" s="42">
        <f t="shared" si="4"/>
        <v>1.0680000000000001</v>
      </c>
      <c r="N12" s="30">
        <v>0</v>
      </c>
      <c r="O12" s="30">
        <f t="shared" si="5"/>
        <v>532.64225587200008</v>
      </c>
      <c r="P12" s="42">
        <f t="shared" si="6"/>
        <v>1.0680000000000001</v>
      </c>
      <c r="Q12" s="30">
        <f>L12*1.065</f>
        <v>567.2640025036801</v>
      </c>
      <c r="R12" s="42">
        <f t="shared" si="7"/>
        <v>1.0649999999999999</v>
      </c>
      <c r="S12" s="30">
        <v>0</v>
      </c>
      <c r="T12" s="30">
        <f t="shared" si="8"/>
        <v>567.2640025036801</v>
      </c>
      <c r="U12" s="42">
        <f t="shared" si="9"/>
        <v>1.0649999999999999</v>
      </c>
    </row>
    <row r="13" spans="1:21" ht="22.5">
      <c r="A13" s="13" t="s">
        <v>20</v>
      </c>
      <c r="B13" s="11" t="s">
        <v>8</v>
      </c>
      <c r="C13" s="12" t="s">
        <v>21</v>
      </c>
      <c r="D13" s="30">
        <v>3097</v>
      </c>
      <c r="E13" s="30">
        <v>0</v>
      </c>
      <c r="F13" s="30">
        <f t="shared" si="0"/>
        <v>3097</v>
      </c>
      <c r="G13" s="39">
        <f>D13*1.072</f>
        <v>3319.9840000000004</v>
      </c>
      <c r="H13" s="42">
        <f t="shared" si="1"/>
        <v>1.0720000000000001</v>
      </c>
      <c r="I13" s="30">
        <v>0</v>
      </c>
      <c r="J13" s="30">
        <f t="shared" si="2"/>
        <v>3319.9840000000004</v>
      </c>
      <c r="K13" s="42">
        <f t="shared" si="3"/>
        <v>1.0720000000000001</v>
      </c>
      <c r="L13" s="30">
        <f>G13*1.068</f>
        <v>3545.7429120000006</v>
      </c>
      <c r="M13" s="42">
        <f t="shared" si="4"/>
        <v>1.0680000000000001</v>
      </c>
      <c r="N13" s="30">
        <v>0</v>
      </c>
      <c r="O13" s="30">
        <f t="shared" si="5"/>
        <v>3545.7429120000006</v>
      </c>
      <c r="P13" s="42">
        <f t="shared" si="6"/>
        <v>1.0680000000000001</v>
      </c>
      <c r="Q13" s="30">
        <f>L13*1.065</f>
        <v>3776.2162012800004</v>
      </c>
      <c r="R13" s="42">
        <f t="shared" si="7"/>
        <v>1.0649999999999999</v>
      </c>
      <c r="S13" s="30">
        <v>0</v>
      </c>
      <c r="T13" s="30">
        <f t="shared" si="8"/>
        <v>3776.2162012800004</v>
      </c>
      <c r="U13" s="42">
        <f t="shared" si="9"/>
        <v>1.0649999999999999</v>
      </c>
    </row>
    <row r="14" spans="1:21">
      <c r="A14" s="13" t="s">
        <v>22</v>
      </c>
      <c r="B14" s="11" t="s">
        <v>8</v>
      </c>
      <c r="C14" s="12" t="s">
        <v>23</v>
      </c>
      <c r="D14" s="30">
        <v>40</v>
      </c>
      <c r="E14" s="30">
        <v>37</v>
      </c>
      <c r="F14" s="30">
        <f t="shared" si="0"/>
        <v>77</v>
      </c>
      <c r="G14" s="39">
        <f>D14*1.072</f>
        <v>42.88</v>
      </c>
      <c r="H14" s="42">
        <f t="shared" si="1"/>
        <v>1.0720000000000001</v>
      </c>
      <c r="I14" s="30">
        <v>42</v>
      </c>
      <c r="J14" s="30">
        <f t="shared" si="2"/>
        <v>84.88</v>
      </c>
      <c r="K14" s="42">
        <f t="shared" si="3"/>
        <v>1.1023376623376622</v>
      </c>
      <c r="L14" s="30">
        <f>G14*1.068</f>
        <v>45.795840000000005</v>
      </c>
      <c r="M14" s="42">
        <f t="shared" si="4"/>
        <v>1.0680000000000001</v>
      </c>
      <c r="N14" s="30">
        <v>45</v>
      </c>
      <c r="O14" s="30">
        <f t="shared" si="5"/>
        <v>90.795839999999998</v>
      </c>
      <c r="P14" s="42">
        <f t="shared" si="6"/>
        <v>1.0696965127238454</v>
      </c>
      <c r="Q14" s="30">
        <f>L14*1.065</f>
        <v>48.772569600000004</v>
      </c>
      <c r="R14" s="42">
        <f t="shared" si="7"/>
        <v>1.0649999999999999</v>
      </c>
      <c r="S14" s="30">
        <v>47</v>
      </c>
      <c r="T14" s="30">
        <f t="shared" si="8"/>
        <v>95.772569599999997</v>
      </c>
      <c r="U14" s="42">
        <f t="shared" si="9"/>
        <v>1.0548123085815386</v>
      </c>
    </row>
    <row r="15" spans="1:21">
      <c r="A15" s="32" t="s">
        <v>140</v>
      </c>
      <c r="B15" s="33" t="s">
        <v>8</v>
      </c>
      <c r="C15" s="34" t="s">
        <v>141</v>
      </c>
      <c r="D15" s="30">
        <f>D16+D17</f>
        <v>0</v>
      </c>
      <c r="E15" s="30">
        <f>E16+E17</f>
        <v>5743</v>
      </c>
      <c r="F15" s="30">
        <f t="shared" si="0"/>
        <v>5743</v>
      </c>
      <c r="G15" s="39">
        <f>G16+G17</f>
        <v>0</v>
      </c>
      <c r="H15" s="42" t="str">
        <f t="shared" si="1"/>
        <v>-</v>
      </c>
      <c r="I15" s="30">
        <f>I16+I17</f>
        <v>6027</v>
      </c>
      <c r="J15" s="30">
        <f t="shared" si="2"/>
        <v>6027</v>
      </c>
      <c r="K15" s="42">
        <f t="shared" si="3"/>
        <v>1.0494515061814382</v>
      </c>
      <c r="L15" s="30">
        <f>L16+L17</f>
        <v>0</v>
      </c>
      <c r="M15" s="42" t="str">
        <f t="shared" si="4"/>
        <v>-</v>
      </c>
      <c r="N15" s="30">
        <f>N16+N17</f>
        <v>6334</v>
      </c>
      <c r="O15" s="30">
        <f t="shared" si="5"/>
        <v>6334</v>
      </c>
      <c r="P15" s="42">
        <f t="shared" si="6"/>
        <v>1.0509374481499918</v>
      </c>
      <c r="Q15" s="30">
        <f>Q16+Q17</f>
        <v>0</v>
      </c>
      <c r="R15" s="42" t="str">
        <f t="shared" si="7"/>
        <v>-</v>
      </c>
      <c r="S15" s="30">
        <f>S16+S17</f>
        <v>6645</v>
      </c>
      <c r="T15" s="30">
        <f t="shared" si="8"/>
        <v>6645</v>
      </c>
      <c r="U15" s="42">
        <f t="shared" si="9"/>
        <v>1.0491000947268709</v>
      </c>
    </row>
    <row r="16" spans="1:21" ht="33.75">
      <c r="A16" s="35" t="s">
        <v>142</v>
      </c>
      <c r="B16" s="33" t="s">
        <v>8</v>
      </c>
      <c r="C16" s="34" t="s">
        <v>143</v>
      </c>
      <c r="D16" s="30">
        <v>0</v>
      </c>
      <c r="E16" s="30">
        <v>1542</v>
      </c>
      <c r="F16" s="30">
        <f t="shared" si="0"/>
        <v>1542</v>
      </c>
      <c r="G16" s="39">
        <f>D16*1.072</f>
        <v>0</v>
      </c>
      <c r="H16" s="42" t="str">
        <f t="shared" si="1"/>
        <v>-</v>
      </c>
      <c r="I16" s="30">
        <v>1590</v>
      </c>
      <c r="J16" s="30">
        <f t="shared" si="2"/>
        <v>1590</v>
      </c>
      <c r="K16" s="42">
        <f t="shared" si="3"/>
        <v>1.0311284046692606</v>
      </c>
      <c r="L16" s="30">
        <f>G16*1.068</f>
        <v>0</v>
      </c>
      <c r="M16" s="42" t="str">
        <f t="shared" si="4"/>
        <v>-</v>
      </c>
      <c r="N16" s="30">
        <v>1623</v>
      </c>
      <c r="O16" s="30">
        <f t="shared" si="5"/>
        <v>1623</v>
      </c>
      <c r="P16" s="42">
        <f t="shared" si="6"/>
        <v>1.0207547169811322</v>
      </c>
      <c r="Q16" s="30">
        <f>L16*1.065</f>
        <v>0</v>
      </c>
      <c r="R16" s="42" t="str">
        <f t="shared" si="7"/>
        <v>-</v>
      </c>
      <c r="S16" s="30">
        <v>1657</v>
      </c>
      <c r="T16" s="30">
        <f t="shared" si="8"/>
        <v>1657</v>
      </c>
      <c r="U16" s="42">
        <f t="shared" si="9"/>
        <v>1.0209488601355514</v>
      </c>
    </row>
    <row r="17" spans="1:21">
      <c r="A17" s="35" t="s">
        <v>144</v>
      </c>
      <c r="B17" s="33" t="s">
        <v>8</v>
      </c>
      <c r="C17" s="34" t="s">
        <v>145</v>
      </c>
      <c r="D17" s="30">
        <f>D18+D19</f>
        <v>0</v>
      </c>
      <c r="E17" s="30">
        <f>E18+E19</f>
        <v>4201</v>
      </c>
      <c r="F17" s="30">
        <f t="shared" si="0"/>
        <v>4201</v>
      </c>
      <c r="G17" s="39">
        <f>G18+G19</f>
        <v>0</v>
      </c>
      <c r="H17" s="42" t="str">
        <f t="shared" si="1"/>
        <v>-</v>
      </c>
      <c r="I17" s="30">
        <f>I18+I19</f>
        <v>4437</v>
      </c>
      <c r="J17" s="30">
        <f t="shared" si="2"/>
        <v>4437</v>
      </c>
      <c r="K17" s="42">
        <f t="shared" si="3"/>
        <v>1.0561771006903118</v>
      </c>
      <c r="L17" s="30">
        <f>L18+L19</f>
        <v>0</v>
      </c>
      <c r="M17" s="42" t="str">
        <f t="shared" si="4"/>
        <v>-</v>
      </c>
      <c r="N17" s="30">
        <f>N18+N19</f>
        <v>4711</v>
      </c>
      <c r="O17" s="30">
        <f t="shared" si="5"/>
        <v>4711</v>
      </c>
      <c r="P17" s="42">
        <f t="shared" si="6"/>
        <v>1.0617534370069868</v>
      </c>
      <c r="Q17" s="30">
        <f>Q18+Q19</f>
        <v>0</v>
      </c>
      <c r="R17" s="42" t="str">
        <f t="shared" si="7"/>
        <v>-</v>
      </c>
      <c r="S17" s="30">
        <f>S18+S19</f>
        <v>4988</v>
      </c>
      <c r="T17" s="30">
        <f t="shared" si="8"/>
        <v>4988</v>
      </c>
      <c r="U17" s="42">
        <f t="shared" si="9"/>
        <v>1.0587985565697304</v>
      </c>
    </row>
    <row r="18" spans="1:21" ht="54.75" customHeight="1">
      <c r="A18" s="36" t="s">
        <v>146</v>
      </c>
      <c r="B18" s="33" t="s">
        <v>8</v>
      </c>
      <c r="C18" s="34" t="s">
        <v>147</v>
      </c>
      <c r="D18" s="30">
        <v>0</v>
      </c>
      <c r="E18" s="30">
        <v>3421</v>
      </c>
      <c r="F18" s="30">
        <f t="shared" si="0"/>
        <v>3421</v>
      </c>
      <c r="G18" s="39">
        <f>D18*1.072</f>
        <v>0</v>
      </c>
      <c r="H18" s="42" t="str">
        <f t="shared" si="1"/>
        <v>-</v>
      </c>
      <c r="I18" s="30">
        <v>3658</v>
      </c>
      <c r="J18" s="30">
        <f t="shared" si="2"/>
        <v>3658</v>
      </c>
      <c r="K18" s="42">
        <f t="shared" si="3"/>
        <v>1.0692779888921369</v>
      </c>
      <c r="L18" s="30">
        <f>G18*1.068</f>
        <v>0</v>
      </c>
      <c r="M18" s="42" t="str">
        <f t="shared" si="4"/>
        <v>-</v>
      </c>
      <c r="N18" s="30">
        <v>3907</v>
      </c>
      <c r="O18" s="30">
        <f t="shared" si="5"/>
        <v>3907</v>
      </c>
      <c r="P18" s="42">
        <f t="shared" si="6"/>
        <v>1.0680699835975944</v>
      </c>
      <c r="Q18" s="30">
        <f>L18*1.065</f>
        <v>0</v>
      </c>
      <c r="R18" s="42" t="str">
        <f t="shared" si="7"/>
        <v>-</v>
      </c>
      <c r="S18" s="30">
        <v>4158</v>
      </c>
      <c r="T18" s="30">
        <f t="shared" si="8"/>
        <v>4158</v>
      </c>
      <c r="U18" s="42">
        <f t="shared" si="9"/>
        <v>1.0642436652162786</v>
      </c>
    </row>
    <row r="19" spans="1:21" ht="55.5" customHeight="1">
      <c r="A19" s="36" t="s">
        <v>148</v>
      </c>
      <c r="B19" s="33" t="s">
        <v>8</v>
      </c>
      <c r="C19" s="34" t="s">
        <v>149</v>
      </c>
      <c r="D19" s="30">
        <v>0</v>
      </c>
      <c r="E19" s="30">
        <v>780</v>
      </c>
      <c r="F19" s="30">
        <f t="shared" si="0"/>
        <v>780</v>
      </c>
      <c r="G19" s="39">
        <f>D19*1.072</f>
        <v>0</v>
      </c>
      <c r="H19" s="42" t="str">
        <f t="shared" si="1"/>
        <v>-</v>
      </c>
      <c r="I19" s="30">
        <v>779</v>
      </c>
      <c r="J19" s="30">
        <f t="shared" si="2"/>
        <v>779</v>
      </c>
      <c r="K19" s="42">
        <f t="shared" si="3"/>
        <v>0.99871794871794872</v>
      </c>
      <c r="L19" s="30">
        <f>G19*1.068</f>
        <v>0</v>
      </c>
      <c r="M19" s="42" t="str">
        <f t="shared" si="4"/>
        <v>-</v>
      </c>
      <c r="N19" s="30">
        <v>804</v>
      </c>
      <c r="O19" s="30">
        <f t="shared" si="5"/>
        <v>804</v>
      </c>
      <c r="P19" s="42">
        <f t="shared" si="6"/>
        <v>1.0320924261874198</v>
      </c>
      <c r="Q19" s="30">
        <f>L19*1.065</f>
        <v>0</v>
      </c>
      <c r="R19" s="42" t="str">
        <f t="shared" si="7"/>
        <v>-</v>
      </c>
      <c r="S19" s="30">
        <v>830</v>
      </c>
      <c r="T19" s="30">
        <f t="shared" si="8"/>
        <v>830</v>
      </c>
      <c r="U19" s="42">
        <f t="shared" si="9"/>
        <v>1.0323383084577114</v>
      </c>
    </row>
    <row r="20" spans="1:21" ht="22.5">
      <c r="A20" s="38" t="s">
        <v>156</v>
      </c>
      <c r="B20" s="33" t="s">
        <v>8</v>
      </c>
      <c r="C20" s="34" t="s">
        <v>157</v>
      </c>
      <c r="D20" s="30">
        <f>D21</f>
        <v>0</v>
      </c>
      <c r="E20" s="30">
        <f>E21</f>
        <v>0</v>
      </c>
      <c r="F20" s="30">
        <f t="shared" si="0"/>
        <v>0</v>
      </c>
      <c r="G20" s="39">
        <f>G21</f>
        <v>349.56258400000002</v>
      </c>
      <c r="H20" s="42" t="str">
        <f t="shared" si="1"/>
        <v>-</v>
      </c>
      <c r="I20" s="30">
        <f>I21</f>
        <v>0</v>
      </c>
      <c r="J20" s="30">
        <f t="shared" si="2"/>
        <v>349.56258400000002</v>
      </c>
      <c r="K20" s="42" t="str">
        <f t="shared" si="3"/>
        <v>-</v>
      </c>
      <c r="L20" s="30">
        <f>L21</f>
        <v>373.33283971200001</v>
      </c>
      <c r="M20" s="42">
        <f t="shared" si="4"/>
        <v>1.0680000000000001</v>
      </c>
      <c r="N20" s="30">
        <f>N21</f>
        <v>0</v>
      </c>
      <c r="O20" s="30">
        <f t="shared" si="5"/>
        <v>373.33283971200001</v>
      </c>
      <c r="P20" s="42">
        <f t="shared" si="6"/>
        <v>1.0680000000000001</v>
      </c>
      <c r="Q20" s="30">
        <f>Q21</f>
        <v>397.59947429328002</v>
      </c>
      <c r="R20" s="42">
        <f t="shared" si="7"/>
        <v>1.0649999999999999</v>
      </c>
      <c r="S20" s="30">
        <f>S21</f>
        <v>0</v>
      </c>
      <c r="T20" s="30">
        <f t="shared" si="8"/>
        <v>397.59947429328002</v>
      </c>
      <c r="U20" s="42">
        <f t="shared" si="9"/>
        <v>1.0649999999999999</v>
      </c>
    </row>
    <row r="21" spans="1:21">
      <c r="A21" s="35" t="s">
        <v>158</v>
      </c>
      <c r="B21" s="33" t="s">
        <v>8</v>
      </c>
      <c r="C21" s="34" t="s">
        <v>159</v>
      </c>
      <c r="D21" s="30">
        <f>D22+D23</f>
        <v>0</v>
      </c>
      <c r="E21" s="30">
        <f>E22+E23</f>
        <v>0</v>
      </c>
      <c r="F21" s="30">
        <f t="shared" si="0"/>
        <v>0</v>
      </c>
      <c r="G21" s="39">
        <f>G22+G23</f>
        <v>349.56258400000002</v>
      </c>
      <c r="H21" s="42" t="str">
        <f t="shared" si="1"/>
        <v>-</v>
      </c>
      <c r="I21" s="30">
        <f>I22+I23</f>
        <v>0</v>
      </c>
      <c r="J21" s="30">
        <f t="shared" si="2"/>
        <v>349.56258400000002</v>
      </c>
      <c r="K21" s="42" t="str">
        <f t="shared" si="3"/>
        <v>-</v>
      </c>
      <c r="L21" s="30">
        <f>L22+L23</f>
        <v>373.33283971200001</v>
      </c>
      <c r="M21" s="42">
        <f t="shared" si="4"/>
        <v>1.0680000000000001</v>
      </c>
      <c r="N21" s="30">
        <f>N22+N23</f>
        <v>0</v>
      </c>
      <c r="O21" s="30">
        <f t="shared" si="5"/>
        <v>373.33283971200001</v>
      </c>
      <c r="P21" s="42">
        <f t="shared" si="6"/>
        <v>1.0680000000000001</v>
      </c>
      <c r="Q21" s="30">
        <f>Q22+Q23</f>
        <v>397.59947429328002</v>
      </c>
      <c r="R21" s="42">
        <f t="shared" si="7"/>
        <v>1.0649999999999999</v>
      </c>
      <c r="S21" s="30">
        <f>S22+S23</f>
        <v>0</v>
      </c>
      <c r="T21" s="30">
        <f t="shared" si="8"/>
        <v>397.59947429328002</v>
      </c>
      <c r="U21" s="42">
        <f t="shared" si="9"/>
        <v>1.0649999999999999</v>
      </c>
    </row>
    <row r="22" spans="1:21" ht="22.5">
      <c r="A22" s="37" t="s">
        <v>160</v>
      </c>
      <c r="B22" s="33" t="s">
        <v>8</v>
      </c>
      <c r="C22" s="34" t="s">
        <v>161</v>
      </c>
      <c r="D22" s="30">
        <v>0</v>
      </c>
      <c r="E22" s="30">
        <v>0</v>
      </c>
      <c r="F22" s="30">
        <f t="shared" si="0"/>
        <v>0</v>
      </c>
      <c r="G22" s="39">
        <f>172.011*1.072/4</f>
        <v>46.098948</v>
      </c>
      <c r="H22" s="42" t="str">
        <f t="shared" si="1"/>
        <v>-</v>
      </c>
      <c r="I22" s="30">
        <v>0</v>
      </c>
      <c r="J22" s="30">
        <f t="shared" si="2"/>
        <v>46.098948</v>
      </c>
      <c r="K22" s="42" t="str">
        <f t="shared" si="3"/>
        <v>-</v>
      </c>
      <c r="L22" s="30">
        <f>G22*1.068</f>
        <v>49.233676464000006</v>
      </c>
      <c r="M22" s="42">
        <f t="shared" si="4"/>
        <v>1.0680000000000001</v>
      </c>
      <c r="N22" s="30">
        <v>0</v>
      </c>
      <c r="O22" s="30">
        <f t="shared" si="5"/>
        <v>49.233676464000006</v>
      </c>
      <c r="P22" s="42">
        <f t="shared" si="6"/>
        <v>1.0680000000000001</v>
      </c>
      <c r="Q22" s="30">
        <f>L22*1.065</f>
        <v>52.433865434160005</v>
      </c>
      <c r="R22" s="42">
        <f t="shared" si="7"/>
        <v>1.0649999999999999</v>
      </c>
      <c r="S22" s="30">
        <v>0</v>
      </c>
      <c r="T22" s="30">
        <f t="shared" si="8"/>
        <v>52.433865434160005</v>
      </c>
      <c r="U22" s="42">
        <f t="shared" si="9"/>
        <v>1.0649999999999999</v>
      </c>
    </row>
    <row r="23" spans="1:21" ht="33.75">
      <c r="A23" s="37" t="s">
        <v>162</v>
      </c>
      <c r="B23" s="33" t="s">
        <v>8</v>
      </c>
      <c r="C23" s="34" t="s">
        <v>163</v>
      </c>
      <c r="D23" s="30">
        <v>0</v>
      </c>
      <c r="E23" s="30">
        <v>0</v>
      </c>
      <c r="F23" s="30">
        <f t="shared" si="0"/>
        <v>0</v>
      </c>
      <c r="G23" s="39">
        <f>1132.327*1.072/4</f>
        <v>303.46363600000001</v>
      </c>
      <c r="H23" s="42" t="str">
        <f t="shared" si="1"/>
        <v>-</v>
      </c>
      <c r="I23" s="30">
        <v>0</v>
      </c>
      <c r="J23" s="30">
        <f t="shared" si="2"/>
        <v>303.46363600000001</v>
      </c>
      <c r="K23" s="42" t="str">
        <f t="shared" si="3"/>
        <v>-</v>
      </c>
      <c r="L23" s="30">
        <f>G23*1.068</f>
        <v>324.09916324800002</v>
      </c>
      <c r="M23" s="42">
        <f t="shared" si="4"/>
        <v>1.0680000000000001</v>
      </c>
      <c r="N23" s="30">
        <v>0</v>
      </c>
      <c r="O23" s="30">
        <f t="shared" si="5"/>
        <v>324.09916324800002</v>
      </c>
      <c r="P23" s="42">
        <f t="shared" si="6"/>
        <v>1.0680000000000001</v>
      </c>
      <c r="Q23" s="30">
        <f>L23*1.065</f>
        <v>345.16560885912003</v>
      </c>
      <c r="R23" s="42">
        <f t="shared" si="7"/>
        <v>1.0649999999999999</v>
      </c>
      <c r="S23" s="30">
        <v>0</v>
      </c>
      <c r="T23" s="30">
        <f t="shared" si="8"/>
        <v>345.16560885912003</v>
      </c>
      <c r="U23" s="42">
        <f t="shared" si="9"/>
        <v>1.0649999999999999</v>
      </c>
    </row>
    <row r="24" spans="1:21">
      <c r="A24" s="15" t="s">
        <v>24</v>
      </c>
      <c r="B24" s="11" t="s">
        <v>5</v>
      </c>
      <c r="C24" s="12" t="s">
        <v>25</v>
      </c>
      <c r="D24" s="30">
        <f>D25+D27+D26</f>
        <v>571</v>
      </c>
      <c r="E24" s="30">
        <f>E25+E27+E26</f>
        <v>0</v>
      </c>
      <c r="F24" s="30">
        <f t="shared" si="0"/>
        <v>571</v>
      </c>
      <c r="G24" s="39">
        <f>G25+G27+G26</f>
        <v>612.11199999999997</v>
      </c>
      <c r="H24" s="42">
        <f t="shared" si="1"/>
        <v>1.0719999999999998</v>
      </c>
      <c r="I24" s="30">
        <f>I25+I27+I26</f>
        <v>0</v>
      </c>
      <c r="J24" s="30">
        <f t="shared" si="2"/>
        <v>612.11199999999997</v>
      </c>
      <c r="K24" s="42">
        <f t="shared" si="3"/>
        <v>1.0719999999999998</v>
      </c>
      <c r="L24" s="30">
        <f>L25+L27+L26</f>
        <v>653.73561600000005</v>
      </c>
      <c r="M24" s="42">
        <f t="shared" si="4"/>
        <v>1.0680000000000001</v>
      </c>
      <c r="N24" s="30">
        <f>N25+N27+N26</f>
        <v>0</v>
      </c>
      <c r="O24" s="30">
        <f t="shared" si="5"/>
        <v>653.73561600000005</v>
      </c>
      <c r="P24" s="42">
        <f t="shared" si="6"/>
        <v>1.0680000000000001</v>
      </c>
      <c r="Q24" s="30">
        <f>Q25+Q27+Q26</f>
        <v>696.22843104000003</v>
      </c>
      <c r="R24" s="42">
        <f t="shared" si="7"/>
        <v>1.0649999999999999</v>
      </c>
      <c r="S24" s="30">
        <f>S25+S27+S26</f>
        <v>0</v>
      </c>
      <c r="T24" s="30">
        <f t="shared" si="8"/>
        <v>696.22843104000003</v>
      </c>
      <c r="U24" s="42">
        <f t="shared" si="9"/>
        <v>1.0649999999999999</v>
      </c>
    </row>
    <row r="25" spans="1:21" ht="33.75">
      <c r="A25" s="13" t="s">
        <v>26</v>
      </c>
      <c r="B25" s="11" t="s">
        <v>8</v>
      </c>
      <c r="C25" s="12" t="s">
        <v>27</v>
      </c>
      <c r="D25" s="30">
        <v>269</v>
      </c>
      <c r="E25" s="30">
        <v>0</v>
      </c>
      <c r="F25" s="30">
        <f t="shared" si="0"/>
        <v>269</v>
      </c>
      <c r="G25" s="39">
        <f>D25*1.072</f>
        <v>288.36799999999999</v>
      </c>
      <c r="H25" s="42">
        <f t="shared" si="1"/>
        <v>1.0720000000000001</v>
      </c>
      <c r="I25" s="30">
        <v>0</v>
      </c>
      <c r="J25" s="30">
        <f t="shared" si="2"/>
        <v>288.36799999999999</v>
      </c>
      <c r="K25" s="42">
        <f t="shared" si="3"/>
        <v>1.0720000000000001</v>
      </c>
      <c r="L25" s="30">
        <f>G25*1.068</f>
        <v>307.97702400000003</v>
      </c>
      <c r="M25" s="42">
        <f t="shared" si="4"/>
        <v>1.0680000000000001</v>
      </c>
      <c r="N25" s="30">
        <v>0</v>
      </c>
      <c r="O25" s="30">
        <f t="shared" si="5"/>
        <v>307.97702400000003</v>
      </c>
      <c r="P25" s="42">
        <f t="shared" si="6"/>
        <v>1.0680000000000001</v>
      </c>
      <c r="Q25" s="30">
        <f>L25*1.065</f>
        <v>327.99553056000002</v>
      </c>
      <c r="R25" s="42">
        <f t="shared" si="7"/>
        <v>1.0649999999999999</v>
      </c>
      <c r="S25" s="30">
        <v>0</v>
      </c>
      <c r="T25" s="30">
        <f t="shared" si="8"/>
        <v>327.99553056000002</v>
      </c>
      <c r="U25" s="42">
        <f t="shared" si="9"/>
        <v>1.0649999999999999</v>
      </c>
    </row>
    <row r="26" spans="1:21" ht="47.25" customHeight="1">
      <c r="A26" s="13" t="s">
        <v>115</v>
      </c>
      <c r="B26" s="11" t="s">
        <v>48</v>
      </c>
      <c r="C26" s="12" t="s">
        <v>116</v>
      </c>
      <c r="D26" s="30">
        <v>124</v>
      </c>
      <c r="E26" s="30">
        <v>0</v>
      </c>
      <c r="F26" s="30">
        <f t="shared" si="0"/>
        <v>124</v>
      </c>
      <c r="G26" s="39">
        <f>D26*1.072</f>
        <v>132.928</v>
      </c>
      <c r="H26" s="42">
        <f t="shared" si="1"/>
        <v>1.0720000000000001</v>
      </c>
      <c r="I26" s="30">
        <v>0</v>
      </c>
      <c r="J26" s="30">
        <f t="shared" si="2"/>
        <v>132.928</v>
      </c>
      <c r="K26" s="42">
        <f t="shared" si="3"/>
        <v>1.0720000000000001</v>
      </c>
      <c r="L26" s="30">
        <f>G26*1.068</f>
        <v>141.96710400000001</v>
      </c>
      <c r="M26" s="42">
        <f t="shared" si="4"/>
        <v>1.0680000000000001</v>
      </c>
      <c r="N26" s="30">
        <v>0</v>
      </c>
      <c r="O26" s="30">
        <f t="shared" si="5"/>
        <v>141.96710400000001</v>
      </c>
      <c r="P26" s="42">
        <f t="shared" si="6"/>
        <v>1.0680000000000001</v>
      </c>
      <c r="Q26" s="30">
        <f>L26*1.065</f>
        <v>151.19496576</v>
      </c>
      <c r="R26" s="42">
        <f t="shared" si="7"/>
        <v>1.0649999999999999</v>
      </c>
      <c r="S26" s="30">
        <v>0</v>
      </c>
      <c r="T26" s="30">
        <f t="shared" si="8"/>
        <v>151.19496576</v>
      </c>
      <c r="U26" s="42">
        <f t="shared" si="9"/>
        <v>1.0649999999999999</v>
      </c>
    </row>
    <row r="27" spans="1:21" ht="67.5">
      <c r="A27" s="13" t="s">
        <v>28</v>
      </c>
      <c r="B27" s="11" t="s">
        <v>5</v>
      </c>
      <c r="C27" s="12" t="s">
        <v>29</v>
      </c>
      <c r="D27" s="30">
        <v>178</v>
      </c>
      <c r="E27" s="30">
        <v>0</v>
      </c>
      <c r="F27" s="30">
        <f t="shared" si="0"/>
        <v>178</v>
      </c>
      <c r="G27" s="39">
        <f>D27*1.072</f>
        <v>190.816</v>
      </c>
      <c r="H27" s="42">
        <f t="shared" si="1"/>
        <v>1.0720000000000001</v>
      </c>
      <c r="I27" s="30">
        <v>0</v>
      </c>
      <c r="J27" s="30">
        <f t="shared" si="2"/>
        <v>190.816</v>
      </c>
      <c r="K27" s="42">
        <f t="shared" si="3"/>
        <v>1.0720000000000001</v>
      </c>
      <c r="L27" s="30">
        <f>G27*1.068</f>
        <v>203.79148800000002</v>
      </c>
      <c r="M27" s="42">
        <f t="shared" si="4"/>
        <v>1.0680000000000001</v>
      </c>
      <c r="N27" s="30">
        <v>0</v>
      </c>
      <c r="O27" s="30">
        <f t="shared" si="5"/>
        <v>203.79148800000002</v>
      </c>
      <c r="P27" s="42">
        <f t="shared" si="6"/>
        <v>1.0680000000000001</v>
      </c>
      <c r="Q27" s="30">
        <f>L27*1.065</f>
        <v>217.03793472000001</v>
      </c>
      <c r="R27" s="42">
        <f t="shared" si="7"/>
        <v>1.0649999999999999</v>
      </c>
      <c r="S27" s="30">
        <v>0</v>
      </c>
      <c r="T27" s="30">
        <f t="shared" si="8"/>
        <v>217.03793472000001</v>
      </c>
      <c r="U27" s="42">
        <f t="shared" si="9"/>
        <v>1.0649999999999999</v>
      </c>
    </row>
    <row r="28" spans="1:21" ht="33.75">
      <c r="A28" s="15" t="s">
        <v>30</v>
      </c>
      <c r="B28" s="11" t="s">
        <v>8</v>
      </c>
      <c r="C28" s="12" t="s">
        <v>31</v>
      </c>
      <c r="D28" s="30">
        <f>D29+D30+D31</f>
        <v>50</v>
      </c>
      <c r="E28" s="30">
        <f>E29+E30+E31</f>
        <v>43</v>
      </c>
      <c r="F28" s="30">
        <f t="shared" si="0"/>
        <v>93</v>
      </c>
      <c r="G28" s="39">
        <f>G29+G30+G31</f>
        <v>37.5</v>
      </c>
      <c r="H28" s="42">
        <f t="shared" si="1"/>
        <v>0.75</v>
      </c>
      <c r="I28" s="30">
        <f>I29+I30+I31</f>
        <v>25</v>
      </c>
      <c r="J28" s="30">
        <f t="shared" si="2"/>
        <v>62.5</v>
      </c>
      <c r="K28" s="42">
        <f t="shared" si="3"/>
        <v>0.67204301075268813</v>
      </c>
      <c r="L28" s="30">
        <f>L29+L30+L31</f>
        <v>28.125</v>
      </c>
      <c r="M28" s="42">
        <f t="shared" si="4"/>
        <v>0.75</v>
      </c>
      <c r="N28" s="30">
        <f>N29+N30+N31</f>
        <v>16</v>
      </c>
      <c r="O28" s="30">
        <f t="shared" si="5"/>
        <v>44.125</v>
      </c>
      <c r="P28" s="42">
        <f t="shared" si="6"/>
        <v>0.70599999999999996</v>
      </c>
      <c r="Q28" s="30">
        <f>Q29+Q30+Q31</f>
        <v>21.09375</v>
      </c>
      <c r="R28" s="42">
        <f t="shared" si="7"/>
        <v>0.75</v>
      </c>
      <c r="S28" s="30">
        <f>S29+S30+S31</f>
        <v>16</v>
      </c>
      <c r="T28" s="30">
        <f t="shared" si="8"/>
        <v>37.09375</v>
      </c>
      <c r="U28" s="42">
        <f t="shared" si="9"/>
        <v>0.84065155807365444</v>
      </c>
    </row>
    <row r="29" spans="1:21" ht="22.5">
      <c r="A29" s="15" t="s">
        <v>133</v>
      </c>
      <c r="B29" s="11" t="s">
        <v>8</v>
      </c>
      <c r="C29" s="12" t="s">
        <v>134</v>
      </c>
      <c r="D29" s="30">
        <v>40</v>
      </c>
      <c r="E29" s="30">
        <v>0</v>
      </c>
      <c r="F29" s="30">
        <f t="shared" si="0"/>
        <v>40</v>
      </c>
      <c r="G29" s="39">
        <f>D29*0.75</f>
        <v>30</v>
      </c>
      <c r="H29" s="42">
        <f t="shared" si="1"/>
        <v>0.75</v>
      </c>
      <c r="I29" s="30">
        <v>0</v>
      </c>
      <c r="J29" s="30">
        <f t="shared" si="2"/>
        <v>30</v>
      </c>
      <c r="K29" s="42">
        <f t="shared" si="3"/>
        <v>0.75</v>
      </c>
      <c r="L29" s="30">
        <f>G29*0.75</f>
        <v>22.5</v>
      </c>
      <c r="M29" s="42">
        <f t="shared" si="4"/>
        <v>0.75</v>
      </c>
      <c r="N29" s="30">
        <v>0</v>
      </c>
      <c r="O29" s="30">
        <f t="shared" si="5"/>
        <v>22.5</v>
      </c>
      <c r="P29" s="42">
        <f t="shared" si="6"/>
        <v>0.75</v>
      </c>
      <c r="Q29" s="30">
        <f>L29*0.75</f>
        <v>16.875</v>
      </c>
      <c r="R29" s="42">
        <f t="shared" si="7"/>
        <v>0.75</v>
      </c>
      <c r="S29" s="30">
        <v>0</v>
      </c>
      <c r="T29" s="30">
        <f t="shared" si="8"/>
        <v>16.875</v>
      </c>
      <c r="U29" s="42">
        <f t="shared" si="9"/>
        <v>0.75</v>
      </c>
    </row>
    <row r="30" spans="1:21">
      <c r="A30" s="15" t="s">
        <v>135</v>
      </c>
      <c r="B30" s="11" t="s">
        <v>8</v>
      </c>
      <c r="C30" s="12" t="s">
        <v>136</v>
      </c>
      <c r="D30" s="30">
        <v>10</v>
      </c>
      <c r="E30" s="30">
        <v>0</v>
      </c>
      <c r="F30" s="30">
        <f t="shared" si="0"/>
        <v>10</v>
      </c>
      <c r="G30" s="39">
        <f>D30*0.75</f>
        <v>7.5</v>
      </c>
      <c r="H30" s="42">
        <f t="shared" si="1"/>
        <v>0.75</v>
      </c>
      <c r="I30" s="30">
        <v>0</v>
      </c>
      <c r="J30" s="30">
        <f t="shared" si="2"/>
        <v>7.5</v>
      </c>
      <c r="K30" s="42">
        <f t="shared" si="3"/>
        <v>0.75</v>
      </c>
      <c r="L30" s="30">
        <f>G30*0.75</f>
        <v>5.625</v>
      </c>
      <c r="M30" s="42">
        <f t="shared" si="4"/>
        <v>0.75</v>
      </c>
      <c r="N30" s="30">
        <v>0</v>
      </c>
      <c r="O30" s="30">
        <f t="shared" si="5"/>
        <v>5.625</v>
      </c>
      <c r="P30" s="42">
        <f t="shared" si="6"/>
        <v>0.75</v>
      </c>
      <c r="Q30" s="30">
        <f>L30*0.75</f>
        <v>4.21875</v>
      </c>
      <c r="R30" s="42">
        <f t="shared" si="7"/>
        <v>0.75</v>
      </c>
      <c r="S30" s="30">
        <v>0</v>
      </c>
      <c r="T30" s="30">
        <f t="shared" si="8"/>
        <v>4.21875</v>
      </c>
      <c r="U30" s="42">
        <f t="shared" si="9"/>
        <v>0.75</v>
      </c>
    </row>
    <row r="31" spans="1:21" ht="22.5">
      <c r="A31" s="15" t="s">
        <v>165</v>
      </c>
      <c r="B31" s="11" t="s">
        <v>8</v>
      </c>
      <c r="C31" s="12" t="s">
        <v>164</v>
      </c>
      <c r="D31" s="30">
        <v>0</v>
      </c>
      <c r="E31" s="30">
        <v>43</v>
      </c>
      <c r="F31" s="30">
        <f t="shared" si="0"/>
        <v>43</v>
      </c>
      <c r="G31" s="39">
        <f>D31*1.072</f>
        <v>0</v>
      </c>
      <c r="H31" s="42" t="str">
        <f t="shared" si="1"/>
        <v>-</v>
      </c>
      <c r="I31" s="30">
        <v>25</v>
      </c>
      <c r="J31" s="30">
        <f t="shared" si="2"/>
        <v>25</v>
      </c>
      <c r="K31" s="42">
        <f t="shared" si="3"/>
        <v>0.58139534883720934</v>
      </c>
      <c r="L31" s="30">
        <f>G31*1.068</f>
        <v>0</v>
      </c>
      <c r="M31" s="42" t="str">
        <f t="shared" si="4"/>
        <v>-</v>
      </c>
      <c r="N31" s="30">
        <v>16</v>
      </c>
      <c r="O31" s="30">
        <f t="shared" si="5"/>
        <v>16</v>
      </c>
      <c r="P31" s="42">
        <f t="shared" si="6"/>
        <v>0.64</v>
      </c>
      <c r="Q31" s="30">
        <f>L31*1.065</f>
        <v>0</v>
      </c>
      <c r="R31" s="42" t="str">
        <f t="shared" si="7"/>
        <v>-</v>
      </c>
      <c r="S31" s="30">
        <v>16</v>
      </c>
      <c r="T31" s="30">
        <f t="shared" si="8"/>
        <v>16</v>
      </c>
      <c r="U31" s="42">
        <f t="shared" si="9"/>
        <v>1</v>
      </c>
    </row>
    <row r="32" spans="1:21" ht="33.75">
      <c r="A32" s="15" t="s">
        <v>32</v>
      </c>
      <c r="B32" s="11" t="s">
        <v>5</v>
      </c>
      <c r="C32" s="12" t="s">
        <v>33</v>
      </c>
      <c r="D32" s="30">
        <f>D33+D36</f>
        <v>10708</v>
      </c>
      <c r="E32" s="30">
        <f>E33+E36</f>
        <v>10215.5</v>
      </c>
      <c r="F32" s="30">
        <f t="shared" si="0"/>
        <v>20923.5</v>
      </c>
      <c r="G32" s="39">
        <f>G33+G36</f>
        <v>8866.5760000000009</v>
      </c>
      <c r="H32" s="42">
        <f t="shared" si="1"/>
        <v>0.82803287261860303</v>
      </c>
      <c r="I32" s="30">
        <f>I33+I36</f>
        <v>10963</v>
      </c>
      <c r="J32" s="30">
        <f t="shared" si="2"/>
        <v>19829.576000000001</v>
      </c>
      <c r="K32" s="42">
        <f t="shared" si="3"/>
        <v>0.94771792482137318</v>
      </c>
      <c r="L32" s="30">
        <f>L33+L36</f>
        <v>9469.5031680000011</v>
      </c>
      <c r="M32" s="42">
        <f t="shared" si="4"/>
        <v>1.0680000000000001</v>
      </c>
      <c r="N32" s="30">
        <f>N33+N36</f>
        <v>11686</v>
      </c>
      <c r="O32" s="30">
        <f t="shared" si="5"/>
        <v>21155.503168000003</v>
      </c>
      <c r="P32" s="42">
        <f t="shared" si="6"/>
        <v>1.0668661381362869</v>
      </c>
      <c r="Q32" s="30">
        <f>Q33+Q36</f>
        <v>10085.020873920001</v>
      </c>
      <c r="R32" s="42">
        <f t="shared" si="7"/>
        <v>1.0649999999999999</v>
      </c>
      <c r="S32" s="30">
        <f>S33+S36</f>
        <v>12421</v>
      </c>
      <c r="T32" s="30">
        <f t="shared" si="8"/>
        <v>22506.020873920002</v>
      </c>
      <c r="U32" s="42">
        <f t="shared" si="9"/>
        <v>1.0638376546847066</v>
      </c>
    </row>
    <row r="33" spans="1:21" ht="57.75" customHeight="1">
      <c r="A33" s="13" t="s">
        <v>34</v>
      </c>
      <c r="B33" s="11" t="s">
        <v>5</v>
      </c>
      <c r="C33" s="12" t="s">
        <v>167</v>
      </c>
      <c r="D33" s="30">
        <f>D34+D35</f>
        <v>7758</v>
      </c>
      <c r="E33" s="30">
        <v>10080.5</v>
      </c>
      <c r="F33" s="30">
        <f t="shared" si="0"/>
        <v>17838.5</v>
      </c>
      <c r="G33" s="39">
        <f>G34+G35</f>
        <v>8316.5760000000009</v>
      </c>
      <c r="H33" s="42">
        <f t="shared" si="1"/>
        <v>1.0720000000000001</v>
      </c>
      <c r="I33" s="30">
        <f>I34+I35</f>
        <v>10825</v>
      </c>
      <c r="J33" s="30">
        <f t="shared" si="2"/>
        <v>19141.576000000001</v>
      </c>
      <c r="K33" s="42">
        <f t="shared" si="3"/>
        <v>1.0730485186534742</v>
      </c>
      <c r="L33" s="30">
        <f>L34+L35</f>
        <v>8882.1031680000015</v>
      </c>
      <c r="M33" s="42">
        <f t="shared" si="4"/>
        <v>1.0680000000000001</v>
      </c>
      <c r="N33" s="30">
        <f>N34+N35</f>
        <v>11546</v>
      </c>
      <c r="O33" s="30">
        <f t="shared" si="5"/>
        <v>20428.103168000001</v>
      </c>
      <c r="P33" s="42">
        <f t="shared" si="6"/>
        <v>1.0672111412351837</v>
      </c>
      <c r="Q33" s="30">
        <f>Q34+Q35</f>
        <v>9459.4398739200005</v>
      </c>
      <c r="R33" s="42">
        <f t="shared" si="7"/>
        <v>1.0649999999999999</v>
      </c>
      <c r="S33" s="30">
        <f>S34+S35</f>
        <v>12278</v>
      </c>
      <c r="T33" s="30">
        <f t="shared" si="8"/>
        <v>21737.439873920001</v>
      </c>
      <c r="U33" s="42">
        <f t="shared" si="9"/>
        <v>1.0640948743577443</v>
      </c>
    </row>
    <row r="34" spans="1:21" ht="56.25" hidden="1">
      <c r="A34" s="13" t="s">
        <v>35</v>
      </c>
      <c r="B34" s="11" t="s">
        <v>36</v>
      </c>
      <c r="C34" s="12" t="s">
        <v>37</v>
      </c>
      <c r="D34" s="30">
        <f>14216/2</f>
        <v>7108</v>
      </c>
      <c r="E34" s="30">
        <v>9986</v>
      </c>
      <c r="F34" s="30">
        <f t="shared" si="0"/>
        <v>17094</v>
      </c>
      <c r="G34" s="39">
        <f>D34*1.072</f>
        <v>7619.7760000000007</v>
      </c>
      <c r="H34" s="42">
        <f t="shared" si="1"/>
        <v>1.0720000000000001</v>
      </c>
      <c r="I34" s="30">
        <v>9986</v>
      </c>
      <c r="J34" s="30">
        <f t="shared" si="2"/>
        <v>17605.776000000002</v>
      </c>
      <c r="K34" s="42">
        <f t="shared" si="3"/>
        <v>1.029938925938926</v>
      </c>
      <c r="L34" s="30">
        <f>G34*1.068</f>
        <v>8137.9207680000009</v>
      </c>
      <c r="M34" s="42">
        <f t="shared" si="4"/>
        <v>1.0680000000000001</v>
      </c>
      <c r="N34" s="30">
        <v>10653</v>
      </c>
      <c r="O34" s="30">
        <f t="shared" si="5"/>
        <v>18790.920768</v>
      </c>
      <c r="P34" s="42">
        <f t="shared" si="6"/>
        <v>1.0673156791271228</v>
      </c>
      <c r="Q34" s="30">
        <f>L34*1.065</f>
        <v>8666.8856179200011</v>
      </c>
      <c r="R34" s="42">
        <f t="shared" si="7"/>
        <v>1.0649999999999999</v>
      </c>
      <c r="S34" s="30">
        <v>11335</v>
      </c>
      <c r="T34" s="30">
        <f t="shared" si="8"/>
        <v>20001.885617920001</v>
      </c>
      <c r="U34" s="42">
        <f t="shared" si="9"/>
        <v>1.0644441464508867</v>
      </c>
    </row>
    <row r="35" spans="1:21" ht="56.25" hidden="1">
      <c r="A35" s="13" t="s">
        <v>35</v>
      </c>
      <c r="B35" s="11" t="s">
        <v>38</v>
      </c>
      <c r="C35" s="12" t="s">
        <v>37</v>
      </c>
      <c r="D35" s="30">
        <v>650</v>
      </c>
      <c r="E35" s="30">
        <v>839</v>
      </c>
      <c r="F35" s="30">
        <f t="shared" si="0"/>
        <v>1489</v>
      </c>
      <c r="G35" s="39">
        <f>D35*1.072</f>
        <v>696.80000000000007</v>
      </c>
      <c r="H35" s="42">
        <f t="shared" si="1"/>
        <v>1.0720000000000001</v>
      </c>
      <c r="I35" s="30">
        <v>839</v>
      </c>
      <c r="J35" s="30">
        <f t="shared" si="2"/>
        <v>1535.8000000000002</v>
      </c>
      <c r="K35" s="42">
        <f t="shared" si="3"/>
        <v>1.0314304902619209</v>
      </c>
      <c r="L35" s="30">
        <f>G35*1.068</f>
        <v>744.18240000000014</v>
      </c>
      <c r="M35" s="42">
        <f t="shared" si="4"/>
        <v>1.0680000000000001</v>
      </c>
      <c r="N35" s="30">
        <v>893</v>
      </c>
      <c r="O35" s="30">
        <f t="shared" si="5"/>
        <v>1637.1824000000001</v>
      </c>
      <c r="P35" s="42">
        <f t="shared" si="6"/>
        <v>1.0660127620783957</v>
      </c>
      <c r="Q35" s="30">
        <f>L35*1.065</f>
        <v>792.55425600000012</v>
      </c>
      <c r="R35" s="42">
        <f t="shared" si="7"/>
        <v>1.0649999999999999</v>
      </c>
      <c r="S35" s="30">
        <v>943</v>
      </c>
      <c r="T35" s="30">
        <f t="shared" si="8"/>
        <v>1735.5542560000001</v>
      </c>
      <c r="U35" s="42">
        <f t="shared" si="9"/>
        <v>1.0600860698233745</v>
      </c>
    </row>
    <row r="36" spans="1:21" ht="45">
      <c r="A36" s="13" t="s">
        <v>39</v>
      </c>
      <c r="B36" s="11" t="s">
        <v>5</v>
      </c>
      <c r="C36" s="12" t="s">
        <v>168</v>
      </c>
      <c r="D36" s="30">
        <f>D37+D38</f>
        <v>2950</v>
      </c>
      <c r="E36" s="30">
        <f>E37+E38</f>
        <v>135</v>
      </c>
      <c r="F36" s="30">
        <f t="shared" si="0"/>
        <v>3085</v>
      </c>
      <c r="G36" s="39">
        <f>G37+G38</f>
        <v>550</v>
      </c>
      <c r="H36" s="42">
        <f t="shared" si="1"/>
        <v>0.1864406779661017</v>
      </c>
      <c r="I36" s="30">
        <f>I37+I38</f>
        <v>138</v>
      </c>
      <c r="J36" s="30">
        <f t="shared" si="2"/>
        <v>688</v>
      </c>
      <c r="K36" s="42">
        <f t="shared" si="3"/>
        <v>0.22301458670988655</v>
      </c>
      <c r="L36" s="30">
        <f>L37+L38</f>
        <v>587.4</v>
      </c>
      <c r="M36" s="42">
        <f t="shared" si="4"/>
        <v>1.0680000000000001</v>
      </c>
      <c r="N36" s="30">
        <f>N37+N38</f>
        <v>140</v>
      </c>
      <c r="O36" s="30">
        <f t="shared" si="5"/>
        <v>727.4</v>
      </c>
      <c r="P36" s="42">
        <f t="shared" si="6"/>
        <v>1.0572674418604651</v>
      </c>
      <c r="Q36" s="30">
        <f>Q37+Q38</f>
        <v>625.5809999999999</v>
      </c>
      <c r="R36" s="42">
        <f t="shared" si="7"/>
        <v>1.0649999999999999</v>
      </c>
      <c r="S36" s="30">
        <f>S37+S38</f>
        <v>143</v>
      </c>
      <c r="T36" s="30">
        <f t="shared" si="8"/>
        <v>768.5809999999999</v>
      </c>
      <c r="U36" s="42">
        <f t="shared" si="9"/>
        <v>1.0566139675556776</v>
      </c>
    </row>
    <row r="37" spans="1:21" ht="45">
      <c r="A37" s="13" t="s">
        <v>39</v>
      </c>
      <c r="B37" s="11" t="s">
        <v>36</v>
      </c>
      <c r="C37" s="12" t="s">
        <v>40</v>
      </c>
      <c r="D37" s="30">
        <f>450+2500</f>
        <v>2950</v>
      </c>
      <c r="E37" s="30">
        <v>0</v>
      </c>
      <c r="F37" s="30">
        <f t="shared" si="0"/>
        <v>2950</v>
      </c>
      <c r="G37" s="39">
        <v>550</v>
      </c>
      <c r="H37" s="42">
        <f t="shared" si="1"/>
        <v>0.1864406779661017</v>
      </c>
      <c r="I37" s="30">
        <v>0</v>
      </c>
      <c r="J37" s="30">
        <f t="shared" si="2"/>
        <v>550</v>
      </c>
      <c r="K37" s="42">
        <f t="shared" si="3"/>
        <v>0.1864406779661017</v>
      </c>
      <c r="L37" s="30">
        <f>G37*1.068</f>
        <v>587.4</v>
      </c>
      <c r="M37" s="42">
        <f t="shared" si="4"/>
        <v>1.0680000000000001</v>
      </c>
      <c r="N37" s="30">
        <v>0</v>
      </c>
      <c r="O37" s="30">
        <f t="shared" si="5"/>
        <v>587.4</v>
      </c>
      <c r="P37" s="42">
        <f t="shared" si="6"/>
        <v>1.0680000000000001</v>
      </c>
      <c r="Q37" s="30">
        <f>L37*1.065</f>
        <v>625.5809999999999</v>
      </c>
      <c r="R37" s="42">
        <f t="shared" si="7"/>
        <v>1.0649999999999999</v>
      </c>
      <c r="S37" s="30">
        <v>0</v>
      </c>
      <c r="T37" s="30">
        <f t="shared" si="8"/>
        <v>625.5809999999999</v>
      </c>
      <c r="U37" s="42">
        <f t="shared" si="9"/>
        <v>1.0649999999999999</v>
      </c>
    </row>
    <row r="38" spans="1:21" ht="45">
      <c r="A38" s="13" t="s">
        <v>39</v>
      </c>
      <c r="B38" s="11" t="s">
        <v>38</v>
      </c>
      <c r="C38" s="12" t="s">
        <v>166</v>
      </c>
      <c r="D38" s="30">
        <v>0</v>
      </c>
      <c r="E38" s="30">
        <v>135</v>
      </c>
      <c r="F38" s="30">
        <f t="shared" si="0"/>
        <v>135</v>
      </c>
      <c r="G38" s="39">
        <v>0</v>
      </c>
      <c r="H38" s="42" t="str">
        <f t="shared" si="1"/>
        <v>-</v>
      </c>
      <c r="I38" s="30">
        <v>138</v>
      </c>
      <c r="J38" s="30">
        <f>I38+G38</f>
        <v>138</v>
      </c>
      <c r="K38" s="42">
        <f t="shared" si="3"/>
        <v>1.0222222222222221</v>
      </c>
      <c r="L38" s="30">
        <f>G38*1.068</f>
        <v>0</v>
      </c>
      <c r="M38" s="42" t="str">
        <f t="shared" si="4"/>
        <v>-</v>
      </c>
      <c r="N38" s="30">
        <v>140</v>
      </c>
      <c r="O38" s="30">
        <f>N38+L38</f>
        <v>140</v>
      </c>
      <c r="P38" s="42">
        <f t="shared" si="6"/>
        <v>1.0144927536231885</v>
      </c>
      <c r="Q38" s="30">
        <f>L38*1.065</f>
        <v>0</v>
      </c>
      <c r="R38" s="42" t="str">
        <f t="shared" si="7"/>
        <v>-</v>
      </c>
      <c r="S38" s="30">
        <v>143</v>
      </c>
      <c r="T38" s="30">
        <f>S38+Q38</f>
        <v>143</v>
      </c>
      <c r="U38" s="42">
        <f t="shared" si="9"/>
        <v>1.0214285714285714</v>
      </c>
    </row>
    <row r="39" spans="1:21" ht="22.5">
      <c r="A39" s="15" t="s">
        <v>41</v>
      </c>
      <c r="B39" s="11" t="s">
        <v>42</v>
      </c>
      <c r="C39" s="12" t="s">
        <v>43</v>
      </c>
      <c r="D39" s="30">
        <f>D40</f>
        <v>200</v>
      </c>
      <c r="E39" s="30">
        <f>E40</f>
        <v>0</v>
      </c>
      <c r="F39" s="30">
        <f t="shared" si="0"/>
        <v>200</v>
      </c>
      <c r="G39" s="39">
        <f>G40</f>
        <v>214.4</v>
      </c>
      <c r="H39" s="42">
        <f t="shared" si="1"/>
        <v>1.0720000000000001</v>
      </c>
      <c r="I39" s="30">
        <f>I40</f>
        <v>0</v>
      </c>
      <c r="J39" s="30">
        <f t="shared" si="2"/>
        <v>214.4</v>
      </c>
      <c r="K39" s="42">
        <f t="shared" si="3"/>
        <v>1.0720000000000001</v>
      </c>
      <c r="L39" s="30">
        <f>L40</f>
        <v>228.97920000000002</v>
      </c>
      <c r="M39" s="42">
        <f t="shared" si="4"/>
        <v>1.0680000000000001</v>
      </c>
      <c r="N39" s="30">
        <f>N40</f>
        <v>0</v>
      </c>
      <c r="O39" s="30">
        <f t="shared" si="5"/>
        <v>228.97920000000002</v>
      </c>
      <c r="P39" s="42">
        <f t="shared" si="6"/>
        <v>1.0680000000000001</v>
      </c>
      <c r="Q39" s="30">
        <f>Q40</f>
        <v>243.86284800000001</v>
      </c>
      <c r="R39" s="42">
        <f t="shared" si="7"/>
        <v>1.0649999999999999</v>
      </c>
      <c r="S39" s="30">
        <f>S40</f>
        <v>0</v>
      </c>
      <c r="T39" s="30">
        <f t="shared" si="8"/>
        <v>243.86284800000001</v>
      </c>
      <c r="U39" s="42">
        <f t="shared" si="9"/>
        <v>1.0649999999999999</v>
      </c>
    </row>
    <row r="40" spans="1:21">
      <c r="A40" s="13" t="s">
        <v>44</v>
      </c>
      <c r="B40" s="11" t="s">
        <v>42</v>
      </c>
      <c r="C40" s="12" t="s">
        <v>45</v>
      </c>
      <c r="D40" s="30">
        <v>200</v>
      </c>
      <c r="E40" s="30">
        <v>0</v>
      </c>
      <c r="F40" s="30">
        <f t="shared" si="0"/>
        <v>200</v>
      </c>
      <c r="G40" s="39">
        <f>D40*1.072</f>
        <v>214.4</v>
      </c>
      <c r="H40" s="42">
        <f t="shared" si="1"/>
        <v>1.0720000000000001</v>
      </c>
      <c r="I40" s="30">
        <v>0</v>
      </c>
      <c r="J40" s="30">
        <f t="shared" si="2"/>
        <v>214.4</v>
      </c>
      <c r="K40" s="42">
        <f t="shared" si="3"/>
        <v>1.0720000000000001</v>
      </c>
      <c r="L40" s="30">
        <f>G40*1.068</f>
        <v>228.97920000000002</v>
      </c>
      <c r="M40" s="42">
        <f t="shared" si="4"/>
        <v>1.0680000000000001</v>
      </c>
      <c r="N40" s="30">
        <v>0</v>
      </c>
      <c r="O40" s="30">
        <f t="shared" si="5"/>
        <v>228.97920000000002</v>
      </c>
      <c r="P40" s="42">
        <f t="shared" si="6"/>
        <v>1.0680000000000001</v>
      </c>
      <c r="Q40" s="30">
        <f>L40*1.065</f>
        <v>243.86284800000001</v>
      </c>
      <c r="R40" s="42">
        <f t="shared" si="7"/>
        <v>1.0649999999999999</v>
      </c>
      <c r="S40" s="30">
        <v>0</v>
      </c>
      <c r="T40" s="30">
        <f t="shared" si="8"/>
        <v>243.86284800000001</v>
      </c>
      <c r="U40" s="42">
        <f t="shared" si="9"/>
        <v>1.0649999999999999</v>
      </c>
    </row>
    <row r="41" spans="1:21" ht="22.5">
      <c r="A41" s="15" t="s">
        <v>46</v>
      </c>
      <c r="B41" s="11" t="s">
        <v>5</v>
      </c>
      <c r="C41" s="12" t="s">
        <v>47</v>
      </c>
      <c r="D41" s="30">
        <f>D42</f>
        <v>6796.8879999999999</v>
      </c>
      <c r="E41" s="30">
        <f>E42</f>
        <v>483</v>
      </c>
      <c r="F41" s="30">
        <f t="shared" si="0"/>
        <v>7279.8879999999999</v>
      </c>
      <c r="G41" s="39">
        <f>G42</f>
        <v>7314.9431359999999</v>
      </c>
      <c r="H41" s="42">
        <f t="shared" si="1"/>
        <v>1.0762194604354227</v>
      </c>
      <c r="I41" s="30">
        <f>I42</f>
        <v>497</v>
      </c>
      <c r="J41" s="30">
        <f t="shared" si="2"/>
        <v>7811.9431359999999</v>
      </c>
      <c r="K41" s="42">
        <f t="shared" si="3"/>
        <v>1.0730856210974675</v>
      </c>
      <c r="L41" s="30">
        <f>L42</f>
        <v>7476.3687092480004</v>
      </c>
      <c r="M41" s="42">
        <f t="shared" si="4"/>
        <v>1.0220679190865551</v>
      </c>
      <c r="N41" s="30">
        <f>N42</f>
        <v>529</v>
      </c>
      <c r="O41" s="30">
        <f t="shared" si="5"/>
        <v>8005.3687092480004</v>
      </c>
      <c r="P41" s="42">
        <f t="shared" si="6"/>
        <v>1.0247602382506642</v>
      </c>
      <c r="Q41" s="30">
        <f>Q42</f>
        <v>7962.3326753491192</v>
      </c>
      <c r="R41" s="42">
        <f t="shared" si="7"/>
        <v>1.0649999999999997</v>
      </c>
      <c r="S41" s="30">
        <f>S42</f>
        <v>553</v>
      </c>
      <c r="T41" s="30">
        <f t="shared" si="8"/>
        <v>8515.3326753491201</v>
      </c>
      <c r="U41" s="42">
        <f t="shared" si="9"/>
        <v>1.0637027455727301</v>
      </c>
    </row>
    <row r="42" spans="1:21" ht="21.75" customHeight="1">
      <c r="A42" s="13" t="s">
        <v>49</v>
      </c>
      <c r="B42" s="11" t="s">
        <v>5</v>
      </c>
      <c r="C42" s="12" t="s">
        <v>50</v>
      </c>
      <c r="D42" s="30">
        <f>D43+D44+D45+D46+D47+D48</f>
        <v>6796.8879999999999</v>
      </c>
      <c r="E42" s="30">
        <v>483</v>
      </c>
      <c r="F42" s="30">
        <f t="shared" si="0"/>
        <v>7279.8879999999999</v>
      </c>
      <c r="G42" s="39">
        <f>G43+G44+G45+G46+G47+G48</f>
        <v>7314.9431359999999</v>
      </c>
      <c r="H42" s="42">
        <f t="shared" si="1"/>
        <v>1.0762194604354227</v>
      </c>
      <c r="I42" s="30">
        <v>497</v>
      </c>
      <c r="J42" s="30">
        <f t="shared" si="2"/>
        <v>7811.9431359999999</v>
      </c>
      <c r="K42" s="42">
        <f t="shared" si="3"/>
        <v>1.0730856210974675</v>
      </c>
      <c r="L42" s="30">
        <f>L43+L44+L45+L46+L47+L48</f>
        <v>7476.3687092480004</v>
      </c>
      <c r="M42" s="42">
        <f t="shared" si="4"/>
        <v>1.0220679190865551</v>
      </c>
      <c r="N42" s="30">
        <v>529</v>
      </c>
      <c r="O42" s="30">
        <f t="shared" si="5"/>
        <v>8005.3687092480004</v>
      </c>
      <c r="P42" s="42">
        <f t="shared" si="6"/>
        <v>1.0247602382506642</v>
      </c>
      <c r="Q42" s="30">
        <f>Q43+Q44+Q45+Q46+Q47+Q48</f>
        <v>7962.3326753491192</v>
      </c>
      <c r="R42" s="42">
        <f t="shared" si="7"/>
        <v>1.0649999999999997</v>
      </c>
      <c r="S42" s="30">
        <v>553</v>
      </c>
      <c r="T42" s="30">
        <f t="shared" si="8"/>
        <v>8515.3326753491201</v>
      </c>
      <c r="U42" s="42">
        <f t="shared" si="9"/>
        <v>1.0637027455727301</v>
      </c>
    </row>
    <row r="43" spans="1:21" ht="33.75">
      <c r="A43" s="13" t="s">
        <v>51</v>
      </c>
      <c r="B43" s="11" t="s">
        <v>52</v>
      </c>
      <c r="C43" s="12" t="s">
        <v>53</v>
      </c>
      <c r="D43" s="30">
        <f>500+125.488</f>
        <v>625.48800000000006</v>
      </c>
      <c r="E43" s="30">
        <v>0</v>
      </c>
      <c r="F43" s="30">
        <f t="shared" si="0"/>
        <v>625.48800000000006</v>
      </c>
      <c r="G43" s="39">
        <f>D43*1.072</f>
        <v>670.52313600000014</v>
      </c>
      <c r="H43" s="42">
        <f t="shared" si="1"/>
        <v>1.0720000000000001</v>
      </c>
      <c r="I43" s="30">
        <v>0</v>
      </c>
      <c r="J43" s="30">
        <f t="shared" si="2"/>
        <v>670.52313600000014</v>
      </c>
      <c r="K43" s="42">
        <f t="shared" si="3"/>
        <v>1.0720000000000001</v>
      </c>
      <c r="L43" s="30">
        <f>G43*1.068</f>
        <v>716.11870924800019</v>
      </c>
      <c r="M43" s="42">
        <f t="shared" si="4"/>
        <v>1.0680000000000001</v>
      </c>
      <c r="N43" s="30">
        <v>0</v>
      </c>
      <c r="O43" s="30">
        <f t="shared" si="5"/>
        <v>716.11870924800019</v>
      </c>
      <c r="P43" s="42">
        <f t="shared" si="6"/>
        <v>1.0680000000000001</v>
      </c>
      <c r="Q43" s="30">
        <f t="shared" ref="Q43:Q48" si="10">L43*1.065</f>
        <v>762.66642534912012</v>
      </c>
      <c r="R43" s="42">
        <f t="shared" si="7"/>
        <v>1.0649999999999999</v>
      </c>
      <c r="S43" s="30">
        <v>0</v>
      </c>
      <c r="T43" s="30">
        <f t="shared" si="8"/>
        <v>762.66642534912012</v>
      </c>
      <c r="U43" s="42">
        <f t="shared" si="9"/>
        <v>1.0649999999999999</v>
      </c>
    </row>
    <row r="44" spans="1:21" ht="33.75">
      <c r="A44" s="13" t="s">
        <v>174</v>
      </c>
      <c r="B44" s="11" t="s">
        <v>55</v>
      </c>
      <c r="C44" s="12" t="s">
        <v>53</v>
      </c>
      <c r="D44" s="30">
        <v>5982</v>
      </c>
      <c r="E44" s="30">
        <v>0</v>
      </c>
      <c r="F44" s="30">
        <f t="shared" si="0"/>
        <v>5982</v>
      </c>
      <c r="G44" s="39">
        <v>6395.92</v>
      </c>
      <c r="H44" s="42">
        <f t="shared" si="1"/>
        <v>1.0691942494149114</v>
      </c>
      <c r="I44" s="30">
        <v>0</v>
      </c>
      <c r="J44" s="30">
        <f t="shared" si="2"/>
        <v>6395.92</v>
      </c>
      <c r="K44" s="42">
        <f t="shared" si="3"/>
        <v>1.0691942494149114</v>
      </c>
      <c r="L44" s="30">
        <v>6491.75</v>
      </c>
      <c r="M44" s="42">
        <f t="shared" si="4"/>
        <v>1.0149829891555866</v>
      </c>
      <c r="N44" s="30">
        <v>0</v>
      </c>
      <c r="O44" s="30">
        <f t="shared" si="5"/>
        <v>6491.75</v>
      </c>
      <c r="P44" s="42">
        <f t="shared" si="6"/>
        <v>1.0149829891555866</v>
      </c>
      <c r="Q44" s="30">
        <f t="shared" si="10"/>
        <v>6913.7137499999999</v>
      </c>
      <c r="R44" s="42">
        <f t="shared" si="7"/>
        <v>1.0649999999999999</v>
      </c>
      <c r="S44" s="30">
        <v>0</v>
      </c>
      <c r="T44" s="30">
        <f t="shared" si="8"/>
        <v>6913.7137499999999</v>
      </c>
      <c r="U44" s="42">
        <f t="shared" si="9"/>
        <v>1.0649999999999999</v>
      </c>
    </row>
    <row r="45" spans="1:21" ht="34.5" customHeight="1">
      <c r="A45" s="13" t="s">
        <v>56</v>
      </c>
      <c r="B45" s="11" t="s">
        <v>57</v>
      </c>
      <c r="C45" s="12" t="s">
        <v>53</v>
      </c>
      <c r="D45" s="30">
        <v>45</v>
      </c>
      <c r="E45" s="30">
        <v>0</v>
      </c>
      <c r="F45" s="30">
        <f t="shared" si="0"/>
        <v>45</v>
      </c>
      <c r="G45" s="39">
        <v>51</v>
      </c>
      <c r="H45" s="42">
        <f t="shared" si="1"/>
        <v>1.1333333333333333</v>
      </c>
      <c r="I45" s="30">
        <v>0</v>
      </c>
      <c r="J45" s="30">
        <f t="shared" si="2"/>
        <v>51</v>
      </c>
      <c r="K45" s="42">
        <f t="shared" si="3"/>
        <v>1.1333333333333333</v>
      </c>
      <c r="L45" s="30">
        <v>57</v>
      </c>
      <c r="M45" s="42">
        <f t="shared" si="4"/>
        <v>1.1176470588235294</v>
      </c>
      <c r="N45" s="30">
        <v>0</v>
      </c>
      <c r="O45" s="30">
        <f t="shared" si="5"/>
        <v>57</v>
      </c>
      <c r="P45" s="42">
        <f t="shared" si="6"/>
        <v>1.1176470588235294</v>
      </c>
      <c r="Q45" s="30">
        <f t="shared" si="10"/>
        <v>60.704999999999998</v>
      </c>
      <c r="R45" s="42">
        <f t="shared" si="7"/>
        <v>1.0649999999999999</v>
      </c>
      <c r="S45" s="30">
        <v>0</v>
      </c>
      <c r="T45" s="30">
        <f t="shared" si="8"/>
        <v>60.704999999999998</v>
      </c>
      <c r="U45" s="42">
        <f t="shared" si="9"/>
        <v>1.0649999999999999</v>
      </c>
    </row>
    <row r="46" spans="1:21" ht="34.5" customHeight="1">
      <c r="A46" s="13" t="s">
        <v>58</v>
      </c>
      <c r="B46" s="11" t="s">
        <v>59</v>
      </c>
      <c r="C46" s="12" t="s">
        <v>53</v>
      </c>
      <c r="D46" s="30">
        <v>15</v>
      </c>
      <c r="E46" s="30">
        <v>0</v>
      </c>
      <c r="F46" s="30">
        <f t="shared" si="0"/>
        <v>15</v>
      </c>
      <c r="G46" s="39">
        <v>16</v>
      </c>
      <c r="H46" s="42">
        <f t="shared" si="1"/>
        <v>1.0666666666666667</v>
      </c>
      <c r="I46" s="30">
        <v>0</v>
      </c>
      <c r="J46" s="30">
        <f t="shared" si="2"/>
        <v>16</v>
      </c>
      <c r="K46" s="42">
        <f t="shared" si="3"/>
        <v>1.0666666666666667</v>
      </c>
      <c r="L46" s="30">
        <v>17</v>
      </c>
      <c r="M46" s="42">
        <f t="shared" si="4"/>
        <v>1.0625</v>
      </c>
      <c r="N46" s="30">
        <v>0</v>
      </c>
      <c r="O46" s="30">
        <f t="shared" si="5"/>
        <v>17</v>
      </c>
      <c r="P46" s="42">
        <f t="shared" si="6"/>
        <v>1.0625</v>
      </c>
      <c r="Q46" s="30">
        <f t="shared" si="10"/>
        <v>18.105</v>
      </c>
      <c r="R46" s="42">
        <f t="shared" si="7"/>
        <v>1.0649999999999999</v>
      </c>
      <c r="S46" s="30">
        <v>0</v>
      </c>
      <c r="T46" s="30">
        <f t="shared" si="8"/>
        <v>18.105</v>
      </c>
      <c r="U46" s="42">
        <f t="shared" si="9"/>
        <v>1.0649999999999999</v>
      </c>
    </row>
    <row r="47" spans="1:21" ht="36" customHeight="1">
      <c r="A47" s="13" t="s">
        <v>60</v>
      </c>
      <c r="B47" s="11" t="s">
        <v>61</v>
      </c>
      <c r="C47" s="12" t="s">
        <v>53</v>
      </c>
      <c r="D47" s="30">
        <v>15</v>
      </c>
      <c r="E47" s="30">
        <v>0</v>
      </c>
      <c r="F47" s="30">
        <f t="shared" si="0"/>
        <v>15</v>
      </c>
      <c r="G47" s="39">
        <v>21.5</v>
      </c>
      <c r="H47" s="42">
        <f t="shared" si="1"/>
        <v>1.4333333333333333</v>
      </c>
      <c r="I47" s="30">
        <v>0</v>
      </c>
      <c r="J47" s="30">
        <f t="shared" si="2"/>
        <v>21.5</v>
      </c>
      <c r="K47" s="42">
        <f t="shared" si="3"/>
        <v>1.4333333333333333</v>
      </c>
      <c r="L47" s="30">
        <v>24.5</v>
      </c>
      <c r="M47" s="42">
        <f t="shared" si="4"/>
        <v>1.1395348837209303</v>
      </c>
      <c r="N47" s="30">
        <v>0</v>
      </c>
      <c r="O47" s="30">
        <f t="shared" si="5"/>
        <v>24.5</v>
      </c>
      <c r="P47" s="42">
        <f t="shared" si="6"/>
        <v>1.1395348837209303</v>
      </c>
      <c r="Q47" s="30">
        <f t="shared" si="10"/>
        <v>26.092499999999998</v>
      </c>
      <c r="R47" s="42">
        <f t="shared" si="7"/>
        <v>1.0649999999999999</v>
      </c>
      <c r="S47" s="30">
        <v>0</v>
      </c>
      <c r="T47" s="30">
        <f t="shared" si="8"/>
        <v>26.092499999999998</v>
      </c>
      <c r="U47" s="42">
        <f t="shared" si="9"/>
        <v>1.0649999999999999</v>
      </c>
    </row>
    <row r="48" spans="1:21" ht="33.75">
      <c r="A48" s="13" t="s">
        <v>62</v>
      </c>
      <c r="B48" s="11" t="s">
        <v>63</v>
      </c>
      <c r="C48" s="12" t="s">
        <v>53</v>
      </c>
      <c r="D48" s="30">
        <v>114.4</v>
      </c>
      <c r="E48" s="30">
        <v>0</v>
      </c>
      <c r="F48" s="30">
        <f t="shared" si="0"/>
        <v>114.4</v>
      </c>
      <c r="G48" s="39">
        <v>160</v>
      </c>
      <c r="H48" s="42">
        <f t="shared" si="1"/>
        <v>1.3986013986013985</v>
      </c>
      <c r="I48" s="30">
        <v>0</v>
      </c>
      <c r="J48" s="30">
        <f t="shared" si="2"/>
        <v>160</v>
      </c>
      <c r="K48" s="42">
        <f t="shared" si="3"/>
        <v>1.3986013986013985</v>
      </c>
      <c r="L48" s="30">
        <v>170</v>
      </c>
      <c r="M48" s="42">
        <f t="shared" si="4"/>
        <v>1.0625</v>
      </c>
      <c r="N48" s="30">
        <v>0</v>
      </c>
      <c r="O48" s="30">
        <f t="shared" si="5"/>
        <v>170</v>
      </c>
      <c r="P48" s="42">
        <f t="shared" si="6"/>
        <v>1.0625</v>
      </c>
      <c r="Q48" s="30">
        <f t="shared" si="10"/>
        <v>181.04999999999998</v>
      </c>
      <c r="R48" s="42">
        <f t="shared" si="7"/>
        <v>1.0649999999999999</v>
      </c>
      <c r="S48" s="30">
        <v>0</v>
      </c>
      <c r="T48" s="30">
        <f t="shared" si="8"/>
        <v>181.04999999999998</v>
      </c>
      <c r="U48" s="42">
        <f t="shared" si="9"/>
        <v>1.0649999999999999</v>
      </c>
    </row>
    <row r="49" spans="1:22" ht="22.5">
      <c r="A49" s="15" t="s">
        <v>64</v>
      </c>
      <c r="B49" s="11" t="s">
        <v>36</v>
      </c>
      <c r="C49" s="12" t="s">
        <v>65</v>
      </c>
      <c r="D49" s="30">
        <f>D50+D53</f>
        <v>5075</v>
      </c>
      <c r="E49" s="30">
        <f>E50+E53</f>
        <v>403</v>
      </c>
      <c r="F49" s="30">
        <f t="shared" si="0"/>
        <v>5478</v>
      </c>
      <c r="G49" s="39">
        <f>G50+G53</f>
        <v>1200</v>
      </c>
      <c r="H49" s="42">
        <f t="shared" si="1"/>
        <v>0.23645320197044334</v>
      </c>
      <c r="I49" s="30">
        <f>I50+I53</f>
        <v>0</v>
      </c>
      <c r="J49" s="30">
        <f t="shared" si="2"/>
        <v>1200</v>
      </c>
      <c r="K49" s="42">
        <f t="shared" si="3"/>
        <v>0.21905805038335158</v>
      </c>
      <c r="L49" s="30">
        <f>L50+L53</f>
        <v>1281.5999999999999</v>
      </c>
      <c r="M49" s="42">
        <f t="shared" si="4"/>
        <v>1.0679999999999998</v>
      </c>
      <c r="N49" s="30">
        <f>N50+N53</f>
        <v>0</v>
      </c>
      <c r="O49" s="30">
        <f t="shared" si="5"/>
        <v>1281.5999999999999</v>
      </c>
      <c r="P49" s="42">
        <f t="shared" si="6"/>
        <v>1.0679999999999998</v>
      </c>
      <c r="Q49" s="30">
        <f>Q50+Q53</f>
        <v>1364.9039999999998</v>
      </c>
      <c r="R49" s="42">
        <f t="shared" si="7"/>
        <v>1.0649999999999999</v>
      </c>
      <c r="S49" s="30">
        <f>S50+S53</f>
        <v>0</v>
      </c>
      <c r="T49" s="30">
        <f t="shared" si="8"/>
        <v>1364.9039999999998</v>
      </c>
      <c r="U49" s="42">
        <f t="shared" si="9"/>
        <v>1.0649999999999999</v>
      </c>
    </row>
    <row r="50" spans="1:22" ht="56.25">
      <c r="A50" s="13" t="s">
        <v>66</v>
      </c>
      <c r="B50" s="11" t="s">
        <v>36</v>
      </c>
      <c r="C50" s="12" t="s">
        <v>67</v>
      </c>
      <c r="D50" s="30">
        <f>D51+D52</f>
        <v>3875</v>
      </c>
      <c r="E50" s="30">
        <v>0</v>
      </c>
      <c r="F50" s="30">
        <f t="shared" si="0"/>
        <v>3875</v>
      </c>
      <c r="G50" s="39">
        <f>G51+G52</f>
        <v>1100</v>
      </c>
      <c r="H50" s="42">
        <f t="shared" si="1"/>
        <v>0.28387096774193549</v>
      </c>
      <c r="I50" s="30">
        <v>0</v>
      </c>
      <c r="J50" s="30">
        <f t="shared" si="2"/>
        <v>1100</v>
      </c>
      <c r="K50" s="42">
        <f t="shared" si="3"/>
        <v>0.28387096774193549</v>
      </c>
      <c r="L50" s="30">
        <f>L51+L52</f>
        <v>1174.8</v>
      </c>
      <c r="M50" s="42">
        <f t="shared" si="4"/>
        <v>1.0680000000000001</v>
      </c>
      <c r="N50" s="30">
        <v>0</v>
      </c>
      <c r="O50" s="30">
        <f t="shared" si="5"/>
        <v>1174.8</v>
      </c>
      <c r="P50" s="42">
        <f t="shared" si="6"/>
        <v>1.0680000000000001</v>
      </c>
      <c r="Q50" s="30">
        <f>Q51+Q52</f>
        <v>1251.1619999999998</v>
      </c>
      <c r="R50" s="42">
        <f t="shared" si="7"/>
        <v>1.0649999999999999</v>
      </c>
      <c r="S50" s="30">
        <v>0</v>
      </c>
      <c r="T50" s="30">
        <f t="shared" si="8"/>
        <v>1251.1619999999998</v>
      </c>
      <c r="U50" s="42">
        <f t="shared" si="9"/>
        <v>1.0649999999999999</v>
      </c>
    </row>
    <row r="51" spans="1:22" ht="56.25">
      <c r="A51" s="13" t="s">
        <v>68</v>
      </c>
      <c r="B51" s="11" t="s">
        <v>36</v>
      </c>
      <c r="C51" s="12" t="s">
        <v>69</v>
      </c>
      <c r="D51" s="30">
        <f>2000+1600</f>
        <v>3600</v>
      </c>
      <c r="E51" s="30">
        <v>0</v>
      </c>
      <c r="F51" s="30">
        <f t="shared" si="0"/>
        <v>3600</v>
      </c>
      <c r="G51" s="39">
        <v>1000</v>
      </c>
      <c r="H51" s="42">
        <f t="shared" si="1"/>
        <v>0.27777777777777779</v>
      </c>
      <c r="I51" s="30">
        <v>0</v>
      </c>
      <c r="J51" s="30">
        <f t="shared" si="2"/>
        <v>1000</v>
      </c>
      <c r="K51" s="42">
        <f t="shared" si="3"/>
        <v>0.27777777777777779</v>
      </c>
      <c r="L51" s="30">
        <f>G51*1.068</f>
        <v>1068</v>
      </c>
      <c r="M51" s="42">
        <f t="shared" si="4"/>
        <v>1.0680000000000001</v>
      </c>
      <c r="N51" s="30">
        <v>0</v>
      </c>
      <c r="O51" s="30">
        <f t="shared" si="5"/>
        <v>1068</v>
      </c>
      <c r="P51" s="42">
        <f t="shared" si="6"/>
        <v>1.0680000000000001</v>
      </c>
      <c r="Q51" s="30">
        <f>L51*1.065</f>
        <v>1137.4199999999998</v>
      </c>
      <c r="R51" s="42">
        <f t="shared" si="7"/>
        <v>1.0649999999999999</v>
      </c>
      <c r="S51" s="30">
        <v>0</v>
      </c>
      <c r="T51" s="30">
        <f t="shared" si="8"/>
        <v>1137.4199999999998</v>
      </c>
      <c r="U51" s="42">
        <f t="shared" si="9"/>
        <v>1.0649999999999999</v>
      </c>
    </row>
    <row r="52" spans="1:22" ht="67.5">
      <c r="A52" s="13" t="s">
        <v>70</v>
      </c>
      <c r="B52" s="11" t="s">
        <v>36</v>
      </c>
      <c r="C52" s="12" t="s">
        <v>71</v>
      </c>
      <c r="D52" s="30">
        <v>275</v>
      </c>
      <c r="E52" s="30">
        <v>0</v>
      </c>
      <c r="F52" s="30">
        <f t="shared" si="0"/>
        <v>275</v>
      </c>
      <c r="G52" s="39">
        <v>100</v>
      </c>
      <c r="H52" s="42">
        <f t="shared" si="1"/>
        <v>0.36363636363636365</v>
      </c>
      <c r="I52" s="30">
        <v>0</v>
      </c>
      <c r="J52" s="30">
        <f t="shared" si="2"/>
        <v>100</v>
      </c>
      <c r="K52" s="42">
        <f t="shared" si="3"/>
        <v>0.36363636363636365</v>
      </c>
      <c r="L52" s="30">
        <f>G52*1.068</f>
        <v>106.80000000000001</v>
      </c>
      <c r="M52" s="42">
        <f t="shared" si="4"/>
        <v>1.0680000000000001</v>
      </c>
      <c r="N52" s="30">
        <v>0</v>
      </c>
      <c r="O52" s="30">
        <f t="shared" si="5"/>
        <v>106.80000000000001</v>
      </c>
      <c r="P52" s="42">
        <f t="shared" si="6"/>
        <v>1.0680000000000001</v>
      </c>
      <c r="Q52" s="30">
        <f>L52*1.065</f>
        <v>113.742</v>
      </c>
      <c r="R52" s="42">
        <f t="shared" si="7"/>
        <v>1.0649999999999999</v>
      </c>
      <c r="S52" s="30">
        <v>0</v>
      </c>
      <c r="T52" s="30">
        <f t="shared" si="8"/>
        <v>113.742</v>
      </c>
      <c r="U52" s="42">
        <f t="shared" si="9"/>
        <v>1.0649999999999999</v>
      </c>
    </row>
    <row r="53" spans="1:22" ht="33.75">
      <c r="A53" s="13" t="s">
        <v>72</v>
      </c>
      <c r="B53" s="11" t="s">
        <v>36</v>
      </c>
      <c r="C53" s="12" t="s">
        <v>73</v>
      </c>
      <c r="D53" s="30">
        <f>D54</f>
        <v>1200</v>
      </c>
      <c r="E53" s="30">
        <f>E54</f>
        <v>403</v>
      </c>
      <c r="F53" s="30">
        <f t="shared" si="0"/>
        <v>1603</v>
      </c>
      <c r="G53" s="39">
        <f>G54</f>
        <v>100</v>
      </c>
      <c r="H53" s="42">
        <f t="shared" si="1"/>
        <v>8.3333333333333329E-2</v>
      </c>
      <c r="I53" s="30">
        <f>I54</f>
        <v>0</v>
      </c>
      <c r="J53" s="30">
        <f t="shared" si="2"/>
        <v>100</v>
      </c>
      <c r="K53" s="42">
        <f t="shared" si="3"/>
        <v>6.2383031815346227E-2</v>
      </c>
      <c r="L53" s="30">
        <f>L54</f>
        <v>106.80000000000001</v>
      </c>
      <c r="M53" s="42">
        <f t="shared" si="4"/>
        <v>1.0680000000000001</v>
      </c>
      <c r="N53" s="30">
        <f>N54</f>
        <v>0</v>
      </c>
      <c r="O53" s="30">
        <f t="shared" si="5"/>
        <v>106.80000000000001</v>
      </c>
      <c r="P53" s="42">
        <f t="shared" si="6"/>
        <v>1.0680000000000001</v>
      </c>
      <c r="Q53" s="30">
        <f>Q54</f>
        <v>113.742</v>
      </c>
      <c r="R53" s="42">
        <f t="shared" si="7"/>
        <v>1.0649999999999999</v>
      </c>
      <c r="S53" s="30">
        <f>S54</f>
        <v>0</v>
      </c>
      <c r="T53" s="30">
        <f t="shared" si="8"/>
        <v>113.742</v>
      </c>
      <c r="U53" s="42">
        <f t="shared" si="9"/>
        <v>1.0649999999999999</v>
      </c>
    </row>
    <row r="54" spans="1:22" ht="33.75">
      <c r="A54" s="13" t="s">
        <v>74</v>
      </c>
      <c r="B54" s="11" t="s">
        <v>36</v>
      </c>
      <c r="C54" s="12" t="s">
        <v>75</v>
      </c>
      <c r="D54" s="30">
        <f>100+1100</f>
        <v>1200</v>
      </c>
      <c r="E54" s="30">
        <v>403</v>
      </c>
      <c r="F54" s="30">
        <f t="shared" si="0"/>
        <v>1603</v>
      </c>
      <c r="G54" s="39">
        <v>100</v>
      </c>
      <c r="H54" s="42">
        <f t="shared" si="1"/>
        <v>8.3333333333333329E-2</v>
      </c>
      <c r="I54" s="30">
        <v>0</v>
      </c>
      <c r="J54" s="30">
        <f t="shared" si="2"/>
        <v>100</v>
      </c>
      <c r="K54" s="42">
        <f t="shared" si="3"/>
        <v>6.2383031815346227E-2</v>
      </c>
      <c r="L54" s="30">
        <f>G54*1.068</f>
        <v>106.80000000000001</v>
      </c>
      <c r="M54" s="42">
        <f t="shared" si="4"/>
        <v>1.0680000000000001</v>
      </c>
      <c r="N54" s="30">
        <v>0</v>
      </c>
      <c r="O54" s="30">
        <f t="shared" si="5"/>
        <v>106.80000000000001</v>
      </c>
      <c r="P54" s="42">
        <f t="shared" si="6"/>
        <v>1.0680000000000001</v>
      </c>
      <c r="Q54" s="30">
        <f>L54*1.065</f>
        <v>113.742</v>
      </c>
      <c r="R54" s="42">
        <f t="shared" si="7"/>
        <v>1.0649999999999999</v>
      </c>
      <c r="S54" s="30">
        <v>0</v>
      </c>
      <c r="T54" s="30">
        <f t="shared" si="8"/>
        <v>113.742</v>
      </c>
      <c r="U54" s="42">
        <f t="shared" si="9"/>
        <v>1.0649999999999999</v>
      </c>
    </row>
    <row r="55" spans="1:22">
      <c r="A55" s="15" t="s">
        <v>76</v>
      </c>
      <c r="B55" s="11" t="s">
        <v>5</v>
      </c>
      <c r="C55" s="12" t="s">
        <v>77</v>
      </c>
      <c r="D55" s="30">
        <f>SUM(D56:D62)</f>
        <v>1826</v>
      </c>
      <c r="E55" s="30">
        <f>SUM(E56:E62)</f>
        <v>0</v>
      </c>
      <c r="F55" s="30">
        <f t="shared" si="0"/>
        <v>1826</v>
      </c>
      <c r="G55" s="39">
        <f>SUM(G56:G62)</f>
        <v>1957.472</v>
      </c>
      <c r="H55" s="42">
        <f t="shared" si="1"/>
        <v>1.0720000000000001</v>
      </c>
      <c r="I55" s="30">
        <f>SUM(I56:I62)</f>
        <v>0</v>
      </c>
      <c r="J55" s="30">
        <f t="shared" si="2"/>
        <v>1957.472</v>
      </c>
      <c r="K55" s="42">
        <f t="shared" si="3"/>
        <v>1.0720000000000001</v>
      </c>
      <c r="L55" s="30">
        <f>SUM(L56:L62)</f>
        <v>2090.5800960000001</v>
      </c>
      <c r="M55" s="42">
        <f t="shared" si="4"/>
        <v>1.0680000000000001</v>
      </c>
      <c r="N55" s="30">
        <f>SUM(N56:N62)</f>
        <v>0</v>
      </c>
      <c r="O55" s="30">
        <f t="shared" si="5"/>
        <v>2090.5800960000001</v>
      </c>
      <c r="P55" s="42">
        <f t="shared" si="6"/>
        <v>1.0680000000000001</v>
      </c>
      <c r="Q55" s="30">
        <f>SUM(Q56:Q62)</f>
        <v>2226.4678022400003</v>
      </c>
      <c r="R55" s="42">
        <f t="shared" si="7"/>
        <v>1.0650000000000002</v>
      </c>
      <c r="S55" s="30">
        <f>SUM(S56:S62)</f>
        <v>0</v>
      </c>
      <c r="T55" s="30">
        <f t="shared" si="8"/>
        <v>2226.4678022400003</v>
      </c>
      <c r="U55" s="42">
        <f t="shared" si="9"/>
        <v>1.0650000000000002</v>
      </c>
    </row>
    <row r="56" spans="1:22" ht="22.5">
      <c r="A56" s="15" t="s">
        <v>117</v>
      </c>
      <c r="B56" s="11" t="s">
        <v>8</v>
      </c>
      <c r="C56" s="12" t="s">
        <v>118</v>
      </c>
      <c r="D56" s="30">
        <v>18</v>
      </c>
      <c r="E56" s="30">
        <v>0</v>
      </c>
      <c r="F56" s="30">
        <f t="shared" si="0"/>
        <v>18</v>
      </c>
      <c r="G56" s="39">
        <f t="shared" ref="G56:G62" si="11">D56*1.072</f>
        <v>19.295999999999999</v>
      </c>
      <c r="H56" s="42">
        <f t="shared" si="1"/>
        <v>1.0720000000000001</v>
      </c>
      <c r="I56" s="30">
        <v>0</v>
      </c>
      <c r="J56" s="30">
        <f t="shared" si="2"/>
        <v>19.295999999999999</v>
      </c>
      <c r="K56" s="42">
        <f t="shared" si="3"/>
        <v>1.0720000000000001</v>
      </c>
      <c r="L56" s="30">
        <f t="shared" ref="L56:L62" si="12">G56*1.068</f>
        <v>20.608128000000001</v>
      </c>
      <c r="M56" s="42">
        <f t="shared" si="4"/>
        <v>1.0680000000000001</v>
      </c>
      <c r="N56" s="30">
        <v>0</v>
      </c>
      <c r="O56" s="30">
        <f t="shared" si="5"/>
        <v>20.608128000000001</v>
      </c>
      <c r="P56" s="42">
        <f t="shared" si="6"/>
        <v>1.0680000000000001</v>
      </c>
      <c r="Q56" s="30">
        <f t="shared" ref="Q56:Q62" si="13">L56*1.065</f>
        <v>21.94765632</v>
      </c>
      <c r="R56" s="42">
        <f t="shared" si="7"/>
        <v>1.0649999999999999</v>
      </c>
      <c r="S56" s="30">
        <v>0</v>
      </c>
      <c r="T56" s="30">
        <f t="shared" si="8"/>
        <v>21.94765632</v>
      </c>
      <c r="U56" s="42">
        <f t="shared" si="9"/>
        <v>1.0649999999999999</v>
      </c>
      <c r="V56" s="3"/>
    </row>
    <row r="57" spans="1:22" ht="45">
      <c r="A57" s="15" t="s">
        <v>119</v>
      </c>
      <c r="B57" s="11" t="s">
        <v>8</v>
      </c>
      <c r="C57" s="12" t="s">
        <v>120</v>
      </c>
      <c r="D57" s="30">
        <v>140</v>
      </c>
      <c r="E57" s="30">
        <v>0</v>
      </c>
      <c r="F57" s="30">
        <f t="shared" si="0"/>
        <v>140</v>
      </c>
      <c r="G57" s="39">
        <f t="shared" si="11"/>
        <v>150.08000000000001</v>
      </c>
      <c r="H57" s="42">
        <f t="shared" si="1"/>
        <v>1.0720000000000001</v>
      </c>
      <c r="I57" s="30">
        <v>0</v>
      </c>
      <c r="J57" s="30">
        <f t="shared" si="2"/>
        <v>150.08000000000001</v>
      </c>
      <c r="K57" s="42">
        <f t="shared" si="3"/>
        <v>1.0720000000000001</v>
      </c>
      <c r="L57" s="30">
        <f t="shared" si="12"/>
        <v>160.28544000000002</v>
      </c>
      <c r="M57" s="42">
        <f t="shared" si="4"/>
        <v>1.0680000000000001</v>
      </c>
      <c r="N57" s="30">
        <v>0</v>
      </c>
      <c r="O57" s="30">
        <f t="shared" si="5"/>
        <v>160.28544000000002</v>
      </c>
      <c r="P57" s="42">
        <f t="shared" si="6"/>
        <v>1.0680000000000001</v>
      </c>
      <c r="Q57" s="30">
        <f t="shared" si="13"/>
        <v>170.70399360000002</v>
      </c>
      <c r="R57" s="42">
        <f t="shared" si="7"/>
        <v>1.0649999999999999</v>
      </c>
      <c r="S57" s="30">
        <v>0</v>
      </c>
      <c r="T57" s="30">
        <f t="shared" si="8"/>
        <v>170.70399360000002</v>
      </c>
      <c r="U57" s="42">
        <f t="shared" si="9"/>
        <v>1.0649999999999999</v>
      </c>
    </row>
    <row r="58" spans="1:22" ht="45">
      <c r="A58" s="15" t="s">
        <v>121</v>
      </c>
      <c r="B58" s="11" t="s">
        <v>5</v>
      </c>
      <c r="C58" s="12" t="s">
        <v>122</v>
      </c>
      <c r="D58" s="30">
        <v>50</v>
      </c>
      <c r="E58" s="30">
        <v>0</v>
      </c>
      <c r="F58" s="30">
        <f t="shared" si="0"/>
        <v>50</v>
      </c>
      <c r="G58" s="39">
        <f t="shared" si="11"/>
        <v>53.6</v>
      </c>
      <c r="H58" s="42">
        <f t="shared" si="1"/>
        <v>1.0720000000000001</v>
      </c>
      <c r="I58" s="30">
        <v>0</v>
      </c>
      <c r="J58" s="30">
        <f t="shared" si="2"/>
        <v>53.6</v>
      </c>
      <c r="K58" s="42">
        <f t="shared" si="3"/>
        <v>1.0720000000000001</v>
      </c>
      <c r="L58" s="30">
        <f t="shared" si="12"/>
        <v>57.244800000000005</v>
      </c>
      <c r="M58" s="42">
        <f t="shared" si="4"/>
        <v>1.0680000000000001</v>
      </c>
      <c r="N58" s="30">
        <v>0</v>
      </c>
      <c r="O58" s="30">
        <f t="shared" si="5"/>
        <v>57.244800000000005</v>
      </c>
      <c r="P58" s="42">
        <f t="shared" si="6"/>
        <v>1.0680000000000001</v>
      </c>
      <c r="Q58" s="30">
        <f t="shared" si="13"/>
        <v>60.965712000000003</v>
      </c>
      <c r="R58" s="42">
        <f t="shared" si="7"/>
        <v>1.0649999999999999</v>
      </c>
      <c r="S58" s="30">
        <v>0</v>
      </c>
      <c r="T58" s="30">
        <f t="shared" si="8"/>
        <v>60.965712000000003</v>
      </c>
      <c r="U58" s="42">
        <f t="shared" si="9"/>
        <v>1.0649999999999999</v>
      </c>
    </row>
    <row r="59" spans="1:22" ht="56.25">
      <c r="A59" s="15" t="s">
        <v>123</v>
      </c>
      <c r="B59" s="11" t="s">
        <v>5</v>
      </c>
      <c r="C59" s="12" t="s">
        <v>124</v>
      </c>
      <c r="D59" s="30">
        <v>72</v>
      </c>
      <c r="E59" s="30">
        <v>0</v>
      </c>
      <c r="F59" s="30">
        <f t="shared" si="0"/>
        <v>72</v>
      </c>
      <c r="G59" s="39">
        <f t="shared" si="11"/>
        <v>77.183999999999997</v>
      </c>
      <c r="H59" s="42">
        <f t="shared" si="1"/>
        <v>1.0720000000000001</v>
      </c>
      <c r="I59" s="30">
        <v>0</v>
      </c>
      <c r="J59" s="30">
        <f t="shared" si="2"/>
        <v>77.183999999999997</v>
      </c>
      <c r="K59" s="42">
        <f t="shared" si="3"/>
        <v>1.0720000000000001</v>
      </c>
      <c r="L59" s="30">
        <f t="shared" si="12"/>
        <v>82.432512000000003</v>
      </c>
      <c r="M59" s="42">
        <f t="shared" si="4"/>
        <v>1.0680000000000001</v>
      </c>
      <c r="N59" s="30">
        <v>0</v>
      </c>
      <c r="O59" s="30">
        <f t="shared" si="5"/>
        <v>82.432512000000003</v>
      </c>
      <c r="P59" s="42">
        <f t="shared" si="6"/>
        <v>1.0680000000000001</v>
      </c>
      <c r="Q59" s="30">
        <f t="shared" si="13"/>
        <v>87.79062528</v>
      </c>
      <c r="R59" s="42">
        <f t="shared" si="7"/>
        <v>1.0649999999999999</v>
      </c>
      <c r="S59" s="30">
        <v>0</v>
      </c>
      <c r="T59" s="30">
        <f t="shared" si="8"/>
        <v>87.79062528</v>
      </c>
      <c r="U59" s="42">
        <f t="shared" si="9"/>
        <v>1.0649999999999999</v>
      </c>
    </row>
    <row r="60" spans="1:22" ht="45">
      <c r="A60" s="15" t="s">
        <v>125</v>
      </c>
      <c r="B60" s="11" t="s">
        <v>126</v>
      </c>
      <c r="C60" s="12" t="s">
        <v>127</v>
      </c>
      <c r="D60" s="30">
        <v>300</v>
      </c>
      <c r="E60" s="30">
        <v>0</v>
      </c>
      <c r="F60" s="30">
        <f t="shared" si="0"/>
        <v>300</v>
      </c>
      <c r="G60" s="39">
        <f t="shared" si="11"/>
        <v>321.60000000000002</v>
      </c>
      <c r="H60" s="42">
        <f t="shared" si="1"/>
        <v>1.0720000000000001</v>
      </c>
      <c r="I60" s="30">
        <v>0</v>
      </c>
      <c r="J60" s="30">
        <f t="shared" si="2"/>
        <v>321.60000000000002</v>
      </c>
      <c r="K60" s="42">
        <f t="shared" si="3"/>
        <v>1.0720000000000001</v>
      </c>
      <c r="L60" s="30">
        <f t="shared" si="12"/>
        <v>343.46880000000004</v>
      </c>
      <c r="M60" s="42">
        <f t="shared" si="4"/>
        <v>1.0680000000000001</v>
      </c>
      <c r="N60" s="30">
        <v>0</v>
      </c>
      <c r="O60" s="30">
        <f t="shared" si="5"/>
        <v>343.46880000000004</v>
      </c>
      <c r="P60" s="42">
        <f t="shared" si="6"/>
        <v>1.0680000000000001</v>
      </c>
      <c r="Q60" s="30">
        <f t="shared" si="13"/>
        <v>365.79427200000003</v>
      </c>
      <c r="R60" s="42">
        <f t="shared" si="7"/>
        <v>1.0649999999999999</v>
      </c>
      <c r="S60" s="30">
        <v>0</v>
      </c>
      <c r="T60" s="30">
        <f t="shared" si="8"/>
        <v>365.79427200000003</v>
      </c>
      <c r="U60" s="42">
        <f t="shared" si="9"/>
        <v>1.0649999999999999</v>
      </c>
    </row>
    <row r="61" spans="1:22" ht="22.5">
      <c r="A61" s="15" t="s">
        <v>128</v>
      </c>
      <c r="B61" s="11" t="s">
        <v>129</v>
      </c>
      <c r="C61" s="12" t="s">
        <v>130</v>
      </c>
      <c r="D61" s="30">
        <v>410</v>
      </c>
      <c r="E61" s="30">
        <v>0</v>
      </c>
      <c r="F61" s="30">
        <f t="shared" si="0"/>
        <v>410</v>
      </c>
      <c r="G61" s="39">
        <f t="shared" si="11"/>
        <v>439.52000000000004</v>
      </c>
      <c r="H61" s="42">
        <f t="shared" si="1"/>
        <v>1.0720000000000001</v>
      </c>
      <c r="I61" s="30">
        <v>0</v>
      </c>
      <c r="J61" s="30">
        <f t="shared" si="2"/>
        <v>439.52000000000004</v>
      </c>
      <c r="K61" s="42">
        <f t="shared" si="3"/>
        <v>1.0720000000000001</v>
      </c>
      <c r="L61" s="30">
        <f t="shared" si="12"/>
        <v>469.40736000000004</v>
      </c>
      <c r="M61" s="42">
        <f t="shared" si="4"/>
        <v>1.0680000000000001</v>
      </c>
      <c r="N61" s="30">
        <v>0</v>
      </c>
      <c r="O61" s="30">
        <f t="shared" si="5"/>
        <v>469.40736000000004</v>
      </c>
      <c r="P61" s="42">
        <f t="shared" si="6"/>
        <v>1.0680000000000001</v>
      </c>
      <c r="Q61" s="30">
        <f t="shared" si="13"/>
        <v>499.91883840000003</v>
      </c>
      <c r="R61" s="42">
        <f t="shared" si="7"/>
        <v>1.0649999999999999</v>
      </c>
      <c r="S61" s="30">
        <v>0</v>
      </c>
      <c r="T61" s="30">
        <f t="shared" si="8"/>
        <v>499.91883840000003</v>
      </c>
      <c r="U61" s="42">
        <f t="shared" si="9"/>
        <v>1.0649999999999999</v>
      </c>
    </row>
    <row r="62" spans="1:22" ht="33.75">
      <c r="A62" s="15" t="s">
        <v>131</v>
      </c>
      <c r="B62" s="11" t="s">
        <v>5</v>
      </c>
      <c r="C62" s="12" t="s">
        <v>132</v>
      </c>
      <c r="D62" s="30">
        <v>836</v>
      </c>
      <c r="E62" s="30">
        <v>0</v>
      </c>
      <c r="F62" s="30">
        <f t="shared" si="0"/>
        <v>836</v>
      </c>
      <c r="G62" s="39">
        <f t="shared" si="11"/>
        <v>896.19200000000001</v>
      </c>
      <c r="H62" s="42">
        <f t="shared" si="1"/>
        <v>1.0720000000000001</v>
      </c>
      <c r="I62" s="30">
        <v>0</v>
      </c>
      <c r="J62" s="30">
        <f t="shared" si="2"/>
        <v>896.19200000000001</v>
      </c>
      <c r="K62" s="42">
        <f t="shared" si="3"/>
        <v>1.0720000000000001</v>
      </c>
      <c r="L62" s="30">
        <f t="shared" si="12"/>
        <v>957.13305600000001</v>
      </c>
      <c r="M62" s="42">
        <f t="shared" si="4"/>
        <v>1.0680000000000001</v>
      </c>
      <c r="N62" s="30">
        <v>0</v>
      </c>
      <c r="O62" s="30">
        <f t="shared" si="5"/>
        <v>957.13305600000001</v>
      </c>
      <c r="P62" s="42">
        <f t="shared" si="6"/>
        <v>1.0680000000000001</v>
      </c>
      <c r="Q62" s="30">
        <f t="shared" si="13"/>
        <v>1019.34670464</v>
      </c>
      <c r="R62" s="42">
        <f t="shared" si="7"/>
        <v>1.0649999999999999</v>
      </c>
      <c r="S62" s="30">
        <v>0</v>
      </c>
      <c r="T62" s="30">
        <f t="shared" si="8"/>
        <v>1019.34670464</v>
      </c>
      <c r="U62" s="42">
        <f t="shared" si="9"/>
        <v>1.0649999999999999</v>
      </c>
    </row>
    <row r="63" spans="1:22">
      <c r="A63" s="15" t="s">
        <v>78</v>
      </c>
      <c r="B63" s="11" t="s">
        <v>5</v>
      </c>
      <c r="C63" s="12" t="s">
        <v>79</v>
      </c>
      <c r="D63" s="30">
        <f>D64+D65</f>
        <v>1050</v>
      </c>
      <c r="E63" s="30">
        <f>E64+E65</f>
        <v>259</v>
      </c>
      <c r="F63" s="30">
        <f t="shared" si="0"/>
        <v>1309</v>
      </c>
      <c r="G63" s="39">
        <f>G64+G65</f>
        <v>1000</v>
      </c>
      <c r="H63" s="42">
        <f t="shared" si="1"/>
        <v>0.95238095238095233</v>
      </c>
      <c r="I63" s="30">
        <f>I64+I65</f>
        <v>265</v>
      </c>
      <c r="J63" s="30">
        <f t="shared" si="2"/>
        <v>1265</v>
      </c>
      <c r="K63" s="42">
        <f t="shared" si="3"/>
        <v>0.96638655462184875</v>
      </c>
      <c r="L63" s="30">
        <f>L64+L65</f>
        <v>1000</v>
      </c>
      <c r="M63" s="42">
        <f t="shared" si="4"/>
        <v>1</v>
      </c>
      <c r="N63" s="30">
        <f>N64+N65</f>
        <v>283</v>
      </c>
      <c r="O63" s="30">
        <f t="shared" si="5"/>
        <v>1283</v>
      </c>
      <c r="P63" s="42">
        <f t="shared" si="6"/>
        <v>1.0142292490118576</v>
      </c>
      <c r="Q63" s="30">
        <f>Q64+Q65</f>
        <v>1000</v>
      </c>
      <c r="R63" s="42">
        <f t="shared" si="7"/>
        <v>1</v>
      </c>
      <c r="S63" s="30">
        <f>S64+S65</f>
        <v>301</v>
      </c>
      <c r="T63" s="30">
        <f t="shared" si="8"/>
        <v>1301</v>
      </c>
      <c r="U63" s="42">
        <f t="shared" si="9"/>
        <v>1.0140296180826189</v>
      </c>
    </row>
    <row r="64" spans="1:22">
      <c r="A64" s="13" t="s">
        <v>80</v>
      </c>
      <c r="B64" s="11" t="s">
        <v>5</v>
      </c>
      <c r="C64" s="12" t="s">
        <v>81</v>
      </c>
      <c r="D64" s="30">
        <v>0</v>
      </c>
      <c r="E64" s="30">
        <v>0</v>
      </c>
      <c r="F64" s="30">
        <f t="shared" si="0"/>
        <v>0</v>
      </c>
      <c r="G64" s="39">
        <f>D64*1.072</f>
        <v>0</v>
      </c>
      <c r="H64" s="42" t="str">
        <f t="shared" si="1"/>
        <v>-</v>
      </c>
      <c r="I64" s="30">
        <v>0</v>
      </c>
      <c r="J64" s="30">
        <f t="shared" si="2"/>
        <v>0</v>
      </c>
      <c r="K64" s="42" t="str">
        <f t="shared" si="3"/>
        <v>-</v>
      </c>
      <c r="L64" s="30">
        <f>J64*1.072</f>
        <v>0</v>
      </c>
      <c r="M64" s="42" t="str">
        <f t="shared" si="4"/>
        <v>-</v>
      </c>
      <c r="N64" s="30">
        <v>0</v>
      </c>
      <c r="O64" s="30">
        <f t="shared" si="5"/>
        <v>0</v>
      </c>
      <c r="P64" s="42" t="str">
        <f t="shared" si="6"/>
        <v>-</v>
      </c>
      <c r="Q64" s="30">
        <f>O64*1.072</f>
        <v>0</v>
      </c>
      <c r="R64" s="42" t="str">
        <f t="shared" si="7"/>
        <v>-</v>
      </c>
      <c r="S64" s="30">
        <v>0</v>
      </c>
      <c r="T64" s="30">
        <f t="shared" si="8"/>
        <v>0</v>
      </c>
      <c r="U64" s="42" t="str">
        <f t="shared" si="9"/>
        <v>-</v>
      </c>
    </row>
    <row r="65" spans="1:21">
      <c r="A65" s="13" t="s">
        <v>82</v>
      </c>
      <c r="B65" s="11" t="s">
        <v>5</v>
      </c>
      <c r="C65" s="12" t="s">
        <v>83</v>
      </c>
      <c r="D65" s="30">
        <f>D66+D67</f>
        <v>1050</v>
      </c>
      <c r="E65" s="30">
        <v>259</v>
      </c>
      <c r="F65" s="30">
        <f t="shared" si="0"/>
        <v>1309</v>
      </c>
      <c r="G65" s="39">
        <v>1000</v>
      </c>
      <c r="H65" s="42">
        <f t="shared" si="1"/>
        <v>0.95238095238095233</v>
      </c>
      <c r="I65" s="30">
        <v>265</v>
      </c>
      <c r="J65" s="30">
        <f t="shared" si="2"/>
        <v>1265</v>
      </c>
      <c r="K65" s="42">
        <f t="shared" si="3"/>
        <v>0.96638655462184875</v>
      </c>
      <c r="L65" s="30">
        <v>1000</v>
      </c>
      <c r="M65" s="42">
        <f t="shared" si="4"/>
        <v>1</v>
      </c>
      <c r="N65" s="30">
        <v>283</v>
      </c>
      <c r="O65" s="30">
        <f t="shared" si="5"/>
        <v>1283</v>
      </c>
      <c r="P65" s="42">
        <f t="shared" si="6"/>
        <v>1.0142292490118576</v>
      </c>
      <c r="Q65" s="30">
        <v>1000</v>
      </c>
      <c r="R65" s="42">
        <f t="shared" si="7"/>
        <v>1</v>
      </c>
      <c r="S65" s="30">
        <v>301</v>
      </c>
      <c r="T65" s="30">
        <f t="shared" si="8"/>
        <v>1301</v>
      </c>
      <c r="U65" s="42">
        <f t="shared" si="9"/>
        <v>1.0140296180826189</v>
      </c>
    </row>
    <row r="66" spans="1:21" ht="14.25" hidden="1" customHeight="1">
      <c r="A66" s="13" t="s">
        <v>84</v>
      </c>
      <c r="B66" s="11" t="s">
        <v>36</v>
      </c>
      <c r="C66" s="12" t="s">
        <v>85</v>
      </c>
      <c r="D66" s="30">
        <v>50</v>
      </c>
      <c r="E66" s="30">
        <v>52</v>
      </c>
      <c r="F66" s="30">
        <f t="shared" si="0"/>
        <v>102</v>
      </c>
      <c r="G66" s="39">
        <v>51</v>
      </c>
      <c r="H66" s="42">
        <f t="shared" si="1"/>
        <v>1.02</v>
      </c>
      <c r="I66" s="30">
        <v>52</v>
      </c>
      <c r="J66" s="30">
        <f t="shared" si="2"/>
        <v>103</v>
      </c>
      <c r="K66" s="42">
        <f t="shared" si="3"/>
        <v>1.0098039215686274</v>
      </c>
      <c r="L66" s="30">
        <v>51</v>
      </c>
      <c r="M66" s="42">
        <f t="shared" si="4"/>
        <v>1</v>
      </c>
      <c r="N66" s="30">
        <v>52</v>
      </c>
      <c r="O66" s="30">
        <f t="shared" si="5"/>
        <v>103</v>
      </c>
      <c r="P66" s="42">
        <f t="shared" si="6"/>
        <v>1</v>
      </c>
      <c r="Q66" s="30">
        <v>51</v>
      </c>
      <c r="R66" s="42">
        <f t="shared" si="7"/>
        <v>1</v>
      </c>
      <c r="S66" s="30">
        <v>52</v>
      </c>
      <c r="T66" s="30">
        <f t="shared" si="8"/>
        <v>103</v>
      </c>
      <c r="U66" s="42">
        <f t="shared" si="9"/>
        <v>1</v>
      </c>
    </row>
    <row r="67" spans="1:21" ht="12.75" hidden="1" customHeight="1">
      <c r="A67" s="13" t="s">
        <v>84</v>
      </c>
      <c r="B67" s="11" t="s">
        <v>48</v>
      </c>
      <c r="C67" s="12" t="s">
        <v>85</v>
      </c>
      <c r="D67" s="30">
        <f>1000</f>
        <v>1000</v>
      </c>
      <c r="E67" s="30">
        <f>1000</f>
        <v>1000</v>
      </c>
      <c r="F67" s="30">
        <f t="shared" si="0"/>
        <v>2000</v>
      </c>
      <c r="G67" s="39">
        <f>1000</f>
        <v>1000</v>
      </c>
      <c r="H67" s="42">
        <f t="shared" si="1"/>
        <v>1</v>
      </c>
      <c r="I67" s="30">
        <f>1000</f>
        <v>1000</v>
      </c>
      <c r="J67" s="30">
        <f t="shared" si="2"/>
        <v>2000</v>
      </c>
      <c r="K67" s="42">
        <f t="shared" si="3"/>
        <v>1</v>
      </c>
      <c r="L67" s="30">
        <f>1000</f>
        <v>1000</v>
      </c>
      <c r="M67" s="42">
        <f t="shared" si="4"/>
        <v>1</v>
      </c>
      <c r="N67" s="30">
        <f>1000</f>
        <v>1000</v>
      </c>
      <c r="O67" s="30">
        <f t="shared" si="5"/>
        <v>2000</v>
      </c>
      <c r="P67" s="42">
        <f t="shared" si="6"/>
        <v>1</v>
      </c>
      <c r="Q67" s="30">
        <f>1000</f>
        <v>1000</v>
      </c>
      <c r="R67" s="42">
        <f t="shared" si="7"/>
        <v>1</v>
      </c>
      <c r="S67" s="30">
        <f>1000</f>
        <v>1000</v>
      </c>
      <c r="T67" s="30">
        <f t="shared" si="8"/>
        <v>2000</v>
      </c>
      <c r="U67" s="42">
        <f t="shared" si="9"/>
        <v>1</v>
      </c>
    </row>
    <row r="68" spans="1:21">
      <c r="A68" s="15" t="s">
        <v>86</v>
      </c>
      <c r="B68" s="11" t="s">
        <v>5</v>
      </c>
      <c r="C68" s="12" t="s">
        <v>87</v>
      </c>
      <c r="D68" s="30">
        <f>D69</f>
        <v>-1.8851</v>
      </c>
      <c r="E68" s="30">
        <f>E69</f>
        <v>-52</v>
      </c>
      <c r="F68" s="30">
        <f>E68+D68</f>
        <v>-53.885100000000001</v>
      </c>
      <c r="G68" s="39">
        <f>G69</f>
        <v>0</v>
      </c>
      <c r="H68" s="42">
        <f>IF(D68=0,"-",G68/D68)</f>
        <v>0</v>
      </c>
      <c r="I68" s="30">
        <f>I69</f>
        <v>0</v>
      </c>
      <c r="J68" s="30">
        <f t="shared" si="2"/>
        <v>0</v>
      </c>
      <c r="K68" s="42">
        <f>IF(F68=0,"-",J68/F68)</f>
        <v>0</v>
      </c>
      <c r="L68" s="30">
        <f>L69</f>
        <v>0</v>
      </c>
      <c r="M68" s="42" t="str">
        <f>IF(G68=0,"-",L68/G68)</f>
        <v>-</v>
      </c>
      <c r="N68" s="30">
        <f>N69</f>
        <v>0</v>
      </c>
      <c r="O68" s="30">
        <f t="shared" si="5"/>
        <v>0</v>
      </c>
      <c r="P68" s="42" t="str">
        <f>IF(J68=0,"-",O68/J68)</f>
        <v>-</v>
      </c>
      <c r="Q68" s="30">
        <f>Q69</f>
        <v>0</v>
      </c>
      <c r="R68" s="42" t="str">
        <f>IF(L68=0,"-",Q68/L68)</f>
        <v>-</v>
      </c>
      <c r="S68" s="30">
        <f>S69</f>
        <v>0</v>
      </c>
      <c r="T68" s="30">
        <f t="shared" si="8"/>
        <v>0</v>
      </c>
      <c r="U68" s="42" t="str">
        <f>IF(O68=0,"-",T68/O68)</f>
        <v>-</v>
      </c>
    </row>
    <row r="69" spans="1:21" ht="22.5">
      <c r="A69" s="13" t="s">
        <v>88</v>
      </c>
      <c r="B69" s="11" t="s">
        <v>89</v>
      </c>
      <c r="C69" s="12" t="s">
        <v>90</v>
      </c>
      <c r="D69" s="30">
        <v>-1.8851</v>
      </c>
      <c r="E69" s="30">
        <v>-52</v>
      </c>
      <c r="F69" s="30">
        <f>E69+D69</f>
        <v>-53.885100000000001</v>
      </c>
      <c r="G69" s="39">
        <v>0</v>
      </c>
      <c r="H69" s="42">
        <f>IF(D69=0,"-",G69/D69)</f>
        <v>0</v>
      </c>
      <c r="I69" s="30">
        <v>0</v>
      </c>
      <c r="J69" s="30">
        <f t="shared" si="2"/>
        <v>0</v>
      </c>
      <c r="K69" s="42">
        <f>IF(F69=0,"-",J69/F69)</f>
        <v>0</v>
      </c>
      <c r="L69" s="30">
        <v>0</v>
      </c>
      <c r="M69" s="42" t="str">
        <f>IF(G69=0,"-",L69/G69)</f>
        <v>-</v>
      </c>
      <c r="N69" s="30">
        <v>0</v>
      </c>
      <c r="O69" s="30">
        <f t="shared" si="5"/>
        <v>0</v>
      </c>
      <c r="P69" s="42" t="str">
        <f>IF(J69=0,"-",O69/J69)</f>
        <v>-</v>
      </c>
      <c r="Q69" s="30">
        <v>0</v>
      </c>
      <c r="R69" s="42" t="str">
        <f>IF(L69=0,"-",Q69/L69)</f>
        <v>-</v>
      </c>
      <c r="S69" s="30">
        <v>0</v>
      </c>
      <c r="T69" s="30">
        <f t="shared" si="8"/>
        <v>0</v>
      </c>
      <c r="U69" s="42" t="str">
        <f>IF(O69=0,"-",T69/O69)</f>
        <v>-</v>
      </c>
    </row>
    <row r="70" spans="1:21" s="9" customFormat="1">
      <c r="A70" s="40" t="s">
        <v>169</v>
      </c>
      <c r="B70" s="7" t="s">
        <v>5</v>
      </c>
      <c r="C70" s="8" t="s">
        <v>170</v>
      </c>
      <c r="D70" s="29">
        <v>533022.95799999998</v>
      </c>
      <c r="E70" s="29">
        <v>120635.77</v>
      </c>
      <c r="F70" s="29">
        <f>E70+D70</f>
        <v>653658.728</v>
      </c>
      <c r="G70" s="45">
        <f>D70*1.072</f>
        <v>571400.61097599997</v>
      </c>
      <c r="H70" s="41">
        <f>IF(D70=0,"-",G70/D70)</f>
        <v>1.0720000000000001</v>
      </c>
      <c r="I70" s="29">
        <f>E70*1.072</f>
        <v>129321.54544000002</v>
      </c>
      <c r="J70" s="29">
        <f>I70+G70</f>
        <v>700722.15641599998</v>
      </c>
      <c r="K70" s="41">
        <f>IF(F70=0,"-",J70/F70)</f>
        <v>1.0720000000000001</v>
      </c>
      <c r="L70" s="29">
        <f>G70*1.068</f>
        <v>610255.85252236796</v>
      </c>
      <c r="M70" s="41">
        <f>IF(G70=0,"-",L70/G70)</f>
        <v>1.0680000000000001</v>
      </c>
      <c r="N70" s="29">
        <f>I70*1.068</f>
        <v>138115.41052992002</v>
      </c>
      <c r="O70" s="29">
        <f t="shared" si="5"/>
        <v>748371.26305228798</v>
      </c>
      <c r="P70" s="41">
        <f>IF(J70=0,"-",O70/J70)</f>
        <v>1.0680000000000001</v>
      </c>
      <c r="Q70" s="29">
        <f>L70*1.065</f>
        <v>649922.48293632187</v>
      </c>
      <c r="R70" s="41">
        <f>IF(L70=0,"-",Q70/L70)</f>
        <v>1.0649999999999999</v>
      </c>
      <c r="S70" s="29">
        <f>N70*1.065</f>
        <v>147092.9122143648</v>
      </c>
      <c r="T70" s="29">
        <f t="shared" si="8"/>
        <v>797015.39515068661</v>
      </c>
      <c r="U70" s="41">
        <f>IF(O70=0,"-",T70/O70)</f>
        <v>1.0649999999999999</v>
      </c>
    </row>
    <row r="71" spans="1:21">
      <c r="C71" s="16"/>
    </row>
  </sheetData>
  <mergeCells count="6">
    <mergeCell ref="L1:P1"/>
    <mergeCell ref="Q1:U1"/>
    <mergeCell ref="A1:A2"/>
    <mergeCell ref="B1:C1"/>
    <mergeCell ref="D1:F1"/>
    <mergeCell ref="G1:K1"/>
  </mergeCells>
  <phoneticPr fontId="15" type="noConversion"/>
  <printOptions horizontalCentered="1"/>
  <pageMargins left="0.78740157480314965" right="0.59055118110236227" top="0.39370078740157483" bottom="0.39370078740157483" header="0.51181102362204722" footer="0.51181102362204722"/>
  <pageSetup paperSize="9" scale="68" fitToHeight="4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H36" sqref="H36"/>
    </sheetView>
  </sheetViews>
  <sheetFormatPr defaultRowHeight="12.75"/>
  <cols>
    <col min="1" max="1" width="57.42578125" customWidth="1"/>
    <col min="2" max="2" width="41.7109375" customWidth="1"/>
    <col min="3" max="3" width="36.7109375" customWidth="1"/>
  </cols>
  <sheetData>
    <row r="1" spans="1:3" ht="15">
      <c r="C1" s="294" t="s">
        <v>907</v>
      </c>
    </row>
    <row r="2" spans="1:3" ht="15">
      <c r="C2" s="294" t="s">
        <v>824</v>
      </c>
    </row>
    <row r="3" spans="1:3" ht="15">
      <c r="C3" s="294" t="s">
        <v>825</v>
      </c>
    </row>
    <row r="4" spans="1:3" ht="15">
      <c r="C4" s="294" t="s">
        <v>830</v>
      </c>
    </row>
    <row r="5" spans="1:3" ht="15">
      <c r="C5" s="294" t="s">
        <v>831</v>
      </c>
    </row>
    <row r="6" spans="1:3" ht="15">
      <c r="C6" s="294" t="s">
        <v>832</v>
      </c>
    </row>
    <row r="8" spans="1:3" ht="51" customHeight="1">
      <c r="A8" s="492" t="s">
        <v>917</v>
      </c>
      <c r="B8" s="493"/>
      <c r="C8" s="493"/>
    </row>
    <row r="9" spans="1:3" ht="15">
      <c r="B9" s="494" t="s">
        <v>853</v>
      </c>
      <c r="C9" s="494"/>
    </row>
    <row r="10" spans="1:3" ht="15.75">
      <c r="A10" s="340" t="s">
        <v>0</v>
      </c>
      <c r="B10" s="340" t="s">
        <v>372</v>
      </c>
      <c r="C10" s="340" t="s">
        <v>864</v>
      </c>
    </row>
    <row r="11" spans="1:3" ht="31.5">
      <c r="A11" s="341" t="s">
        <v>865</v>
      </c>
      <c r="B11" s="342" t="s">
        <v>866</v>
      </c>
      <c r="C11" s="343">
        <f>C12+C15+C20+C29</f>
        <v>7423.5664600000018</v>
      </c>
    </row>
    <row r="12" spans="1:3" ht="31.5">
      <c r="A12" s="341" t="s">
        <v>867</v>
      </c>
      <c r="B12" s="342" t="s">
        <v>879</v>
      </c>
      <c r="C12" s="343">
        <f>C13</f>
        <v>19371.366460000001</v>
      </c>
    </row>
    <row r="13" spans="1:3" ht="31.5">
      <c r="A13" s="344" t="s">
        <v>868</v>
      </c>
      <c r="B13" s="345" t="s">
        <v>880</v>
      </c>
      <c r="C13" s="346">
        <f>C14</f>
        <v>19371.366460000001</v>
      </c>
    </row>
    <row r="14" spans="1:3" ht="47.25">
      <c r="A14" s="303" t="s">
        <v>834</v>
      </c>
      <c r="B14" s="345" t="s">
        <v>883</v>
      </c>
      <c r="C14" s="346">
        <v>19371.366460000001</v>
      </c>
    </row>
    <row r="15" spans="1:3" ht="31.5">
      <c r="A15" s="341" t="s">
        <v>869</v>
      </c>
      <c r="B15" s="342" t="s">
        <v>881</v>
      </c>
      <c r="C15" s="343">
        <f>C16+C18</f>
        <v>-12077.8</v>
      </c>
    </row>
    <row r="16" spans="1:3" ht="47.25">
      <c r="A16" s="347" t="s">
        <v>910</v>
      </c>
      <c r="B16" s="339" t="s">
        <v>884</v>
      </c>
      <c r="C16" s="346">
        <f>C17</f>
        <v>0</v>
      </c>
    </row>
    <row r="17" spans="1:3" ht="63">
      <c r="A17" s="347" t="s">
        <v>836</v>
      </c>
      <c r="B17" s="339" t="s">
        <v>885</v>
      </c>
      <c r="C17" s="346">
        <v>0</v>
      </c>
    </row>
    <row r="18" spans="1:3" ht="47.25">
      <c r="A18" s="344" t="s">
        <v>870</v>
      </c>
      <c r="B18" s="345" t="s">
        <v>882</v>
      </c>
      <c r="C18" s="348">
        <f>C19</f>
        <v>-12077.8</v>
      </c>
    </row>
    <row r="19" spans="1:3" ht="63">
      <c r="A19" s="344" t="s">
        <v>843</v>
      </c>
      <c r="B19" s="345" t="s">
        <v>886</v>
      </c>
      <c r="C19" s="348">
        <v>-12077.8</v>
      </c>
    </row>
    <row r="20" spans="1:3" ht="31.5">
      <c r="A20" s="341" t="s">
        <v>887</v>
      </c>
      <c r="B20" s="342" t="s">
        <v>871</v>
      </c>
      <c r="C20" s="349">
        <f>C21+C25</f>
        <v>0</v>
      </c>
    </row>
    <row r="21" spans="1:3" ht="15.75">
      <c r="A21" s="344" t="s">
        <v>872</v>
      </c>
      <c r="B21" s="345" t="s">
        <v>873</v>
      </c>
      <c r="C21" s="348">
        <f>C22</f>
        <v>-685880.8</v>
      </c>
    </row>
    <row r="22" spans="1:3" ht="15.75">
      <c r="A22" s="344" t="s">
        <v>874</v>
      </c>
      <c r="B22" s="345" t="s">
        <v>875</v>
      </c>
      <c r="C22" s="346">
        <f>C23</f>
        <v>-685880.8</v>
      </c>
    </row>
    <row r="23" spans="1:3" ht="31.5">
      <c r="A23" s="344" t="s">
        <v>888</v>
      </c>
      <c r="B23" s="345" t="s">
        <v>889</v>
      </c>
      <c r="C23" s="346">
        <f>C24</f>
        <v>-685880.8</v>
      </c>
    </row>
    <row r="24" spans="1:3" ht="31.5">
      <c r="A24" s="344" t="s">
        <v>890</v>
      </c>
      <c r="B24" s="345" t="s">
        <v>891</v>
      </c>
      <c r="C24" s="346">
        <f>-666379.43354-19371.36646-130</f>
        <v>-685880.8</v>
      </c>
    </row>
    <row r="25" spans="1:3" ht="15.75">
      <c r="A25" s="344" t="s">
        <v>876</v>
      </c>
      <c r="B25" s="345" t="s">
        <v>877</v>
      </c>
      <c r="C25" s="346">
        <f>C26</f>
        <v>685880.8</v>
      </c>
    </row>
    <row r="26" spans="1:3" ht="15.75">
      <c r="A26" s="350" t="s">
        <v>892</v>
      </c>
      <c r="B26" s="351" t="s">
        <v>878</v>
      </c>
      <c r="C26" s="352">
        <f>C27</f>
        <v>685880.8</v>
      </c>
    </row>
    <row r="27" spans="1:3" ht="31.5">
      <c r="A27" s="350" t="s">
        <v>893</v>
      </c>
      <c r="B27" s="353" t="s">
        <v>894</v>
      </c>
      <c r="C27" s="354">
        <f>C28</f>
        <v>685880.8</v>
      </c>
    </row>
    <row r="28" spans="1:3" ht="31.5">
      <c r="A28" s="350" t="s">
        <v>895</v>
      </c>
      <c r="B28" s="353" t="s">
        <v>896</v>
      </c>
      <c r="C28" s="354">
        <f>673803+12077.8</f>
        <v>685880.8</v>
      </c>
    </row>
    <row r="29" spans="1:3" ht="31.5">
      <c r="A29" s="355" t="s">
        <v>897</v>
      </c>
      <c r="B29" s="356" t="s">
        <v>898</v>
      </c>
      <c r="C29" s="357">
        <f>C30</f>
        <v>130</v>
      </c>
    </row>
    <row r="30" spans="1:3" ht="31.5">
      <c r="A30" s="355" t="s">
        <v>899</v>
      </c>
      <c r="B30" s="356" t="s">
        <v>900</v>
      </c>
      <c r="C30" s="357">
        <f>C31</f>
        <v>130</v>
      </c>
    </row>
    <row r="31" spans="1:3" ht="31.5">
      <c r="A31" s="358" t="s">
        <v>901</v>
      </c>
      <c r="B31" s="356" t="s">
        <v>902</v>
      </c>
      <c r="C31" s="357">
        <f>C32</f>
        <v>130</v>
      </c>
    </row>
    <row r="32" spans="1:3" ht="47.25">
      <c r="A32" s="358" t="s">
        <v>903</v>
      </c>
      <c r="B32" s="356" t="s">
        <v>904</v>
      </c>
      <c r="C32" s="357">
        <f>C33</f>
        <v>130</v>
      </c>
    </row>
    <row r="33" spans="1:3" ht="63">
      <c r="A33" s="358" t="s">
        <v>905</v>
      </c>
      <c r="B33" s="356" t="s">
        <v>906</v>
      </c>
      <c r="C33" s="357">
        <v>130</v>
      </c>
    </row>
    <row r="36" spans="1:3" ht="15.75">
      <c r="A36" s="359" t="s">
        <v>257</v>
      </c>
      <c r="C36" s="367" t="s">
        <v>863</v>
      </c>
    </row>
    <row r="37" spans="1:3">
      <c r="C37" s="360"/>
    </row>
  </sheetData>
  <mergeCells count="2">
    <mergeCell ref="A8:C8"/>
    <mergeCell ref="B9:C9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I6" sqref="I6"/>
    </sheetView>
  </sheetViews>
  <sheetFormatPr defaultRowHeight="12.75"/>
  <cols>
    <col min="1" max="1" width="55" customWidth="1"/>
    <col min="2" max="2" width="41.7109375" customWidth="1"/>
    <col min="3" max="3" width="18.28515625" customWidth="1"/>
    <col min="4" max="4" width="18.140625" customWidth="1"/>
  </cols>
  <sheetData>
    <row r="1" spans="1:4" ht="15">
      <c r="C1" s="294" t="s">
        <v>908</v>
      </c>
    </row>
    <row r="2" spans="1:4" ht="15">
      <c r="C2" s="294" t="s">
        <v>824</v>
      </c>
    </row>
    <row r="3" spans="1:4" ht="15">
      <c r="C3" s="294" t="s">
        <v>825</v>
      </c>
    </row>
    <row r="4" spans="1:4" ht="15">
      <c r="C4" s="294" t="s">
        <v>830</v>
      </c>
    </row>
    <row r="5" spans="1:4" ht="15">
      <c r="C5" s="294" t="s">
        <v>831</v>
      </c>
    </row>
    <row r="6" spans="1:4" ht="15">
      <c r="C6" s="294" t="s">
        <v>832</v>
      </c>
    </row>
    <row r="8" spans="1:4" ht="40.9" customHeight="1">
      <c r="A8" s="492" t="s">
        <v>909</v>
      </c>
      <c r="B8" s="492"/>
      <c r="C8" s="492"/>
      <c r="D8" s="492"/>
    </row>
    <row r="9" spans="1:4" ht="15">
      <c r="B9" s="495"/>
      <c r="C9" s="495"/>
      <c r="D9" s="366" t="s">
        <v>853</v>
      </c>
    </row>
    <row r="10" spans="1:4" ht="15" customHeight="1">
      <c r="A10" s="508" t="s">
        <v>0</v>
      </c>
      <c r="B10" s="508" t="s">
        <v>372</v>
      </c>
      <c r="C10" s="506" t="s">
        <v>939</v>
      </c>
      <c r="D10" s="506" t="s">
        <v>940</v>
      </c>
    </row>
    <row r="11" spans="1:4" ht="15.75" customHeight="1">
      <c r="A11" s="509"/>
      <c r="B11" s="509"/>
      <c r="C11" s="507"/>
      <c r="D11" s="507"/>
    </row>
    <row r="12" spans="1:4" ht="31.5">
      <c r="A12" s="503" t="s">
        <v>865</v>
      </c>
      <c r="B12" s="504" t="s">
        <v>866</v>
      </c>
      <c r="C12" s="505">
        <f>C13+C16+C21+C30</f>
        <v>6471.8354799999997</v>
      </c>
      <c r="D12" s="505">
        <f>D13+D16+D21</f>
        <v>6699.9940200000365</v>
      </c>
    </row>
    <row r="13" spans="1:4" ht="31.5">
      <c r="A13" s="341" t="s">
        <v>867</v>
      </c>
      <c r="B13" s="342" t="s">
        <v>879</v>
      </c>
      <c r="C13" s="343">
        <f>C14</f>
        <v>15730.83548</v>
      </c>
      <c r="D13" s="343">
        <f>D14</f>
        <v>14530.994000000001</v>
      </c>
    </row>
    <row r="14" spans="1:4" ht="31.5">
      <c r="A14" s="344" t="s">
        <v>868</v>
      </c>
      <c r="B14" s="345" t="s">
        <v>880</v>
      </c>
      <c r="C14" s="346">
        <f>C15</f>
        <v>15730.83548</v>
      </c>
      <c r="D14" s="346">
        <f>D15</f>
        <v>14530.994000000001</v>
      </c>
    </row>
    <row r="15" spans="1:4" ht="47.25">
      <c r="A15" s="303" t="s">
        <v>834</v>
      </c>
      <c r="B15" s="345" t="s">
        <v>883</v>
      </c>
      <c r="C15" s="346">
        <v>15730.83548</v>
      </c>
      <c r="D15" s="346">
        <v>14530.994000000001</v>
      </c>
    </row>
    <row r="16" spans="1:4" ht="31.5">
      <c r="A16" s="341" t="s">
        <v>869</v>
      </c>
      <c r="B16" s="342" t="s">
        <v>881</v>
      </c>
      <c r="C16" s="343">
        <f>C17+C19</f>
        <v>-9387</v>
      </c>
      <c r="D16" s="343">
        <f>D17+D19</f>
        <v>-7831</v>
      </c>
    </row>
    <row r="17" spans="1:4" ht="47.25">
      <c r="A17" s="347" t="s">
        <v>910</v>
      </c>
      <c r="B17" s="339" t="s">
        <v>884</v>
      </c>
      <c r="C17" s="346">
        <v>0</v>
      </c>
      <c r="D17" s="346">
        <v>0</v>
      </c>
    </row>
    <row r="18" spans="1:4" ht="63">
      <c r="A18" s="347" t="s">
        <v>836</v>
      </c>
      <c r="B18" s="339" t="s">
        <v>885</v>
      </c>
      <c r="C18" s="346">
        <v>0</v>
      </c>
      <c r="D18" s="346">
        <v>0</v>
      </c>
    </row>
    <row r="19" spans="1:4" ht="47.25">
      <c r="A19" s="344" t="s">
        <v>870</v>
      </c>
      <c r="B19" s="345" t="s">
        <v>882</v>
      </c>
      <c r="C19" s="348">
        <f>C20</f>
        <v>-9387</v>
      </c>
      <c r="D19" s="348">
        <f>D20</f>
        <v>-7831</v>
      </c>
    </row>
    <row r="20" spans="1:4" ht="63">
      <c r="A20" s="344" t="s">
        <v>843</v>
      </c>
      <c r="B20" s="345" t="s">
        <v>886</v>
      </c>
      <c r="C20" s="348">
        <v>-9387</v>
      </c>
      <c r="D20" s="348">
        <v>-7831</v>
      </c>
    </row>
    <row r="21" spans="1:4" ht="31.5">
      <c r="A21" s="341" t="s">
        <v>887</v>
      </c>
      <c r="B21" s="342" t="s">
        <v>871</v>
      </c>
      <c r="C21" s="349">
        <f>C22+C26</f>
        <v>0</v>
      </c>
      <c r="D21" s="349">
        <f>D22+D26</f>
        <v>2.0000035874545574E-5</v>
      </c>
    </row>
    <row r="22" spans="1:4" ht="15.75">
      <c r="A22" s="344" t="s">
        <v>872</v>
      </c>
      <c r="B22" s="345" t="s">
        <v>873</v>
      </c>
      <c r="C22" s="348">
        <f t="shared" ref="C22:D24" si="0">C23</f>
        <v>-648706</v>
      </c>
      <c r="D22" s="348">
        <f t="shared" si="0"/>
        <v>-628345.99997999996</v>
      </c>
    </row>
    <row r="23" spans="1:4" ht="15.75">
      <c r="A23" s="344" t="s">
        <v>874</v>
      </c>
      <c r="B23" s="345" t="s">
        <v>875</v>
      </c>
      <c r="C23" s="346">
        <f t="shared" si="0"/>
        <v>-648706</v>
      </c>
      <c r="D23" s="346">
        <f t="shared" si="0"/>
        <v>-628345.99997999996</v>
      </c>
    </row>
    <row r="24" spans="1:4" ht="31.5">
      <c r="A24" s="344" t="s">
        <v>888</v>
      </c>
      <c r="B24" s="345" t="s">
        <v>889</v>
      </c>
      <c r="C24" s="346">
        <f t="shared" si="0"/>
        <v>-648706</v>
      </c>
      <c r="D24" s="346">
        <f t="shared" si="0"/>
        <v>-628345.99997999996</v>
      </c>
    </row>
    <row r="25" spans="1:4" ht="31.5">
      <c r="A25" s="344" t="s">
        <v>890</v>
      </c>
      <c r="B25" s="345" t="s">
        <v>891</v>
      </c>
      <c r="C25" s="346">
        <f>-632847.16452-15730.83548-128</f>
        <v>-648706</v>
      </c>
      <c r="D25" s="346">
        <f>-613815.00598-14530.994</f>
        <v>-628345.99997999996</v>
      </c>
    </row>
    <row r="26" spans="1:4" ht="15.75">
      <c r="A26" s="344" t="s">
        <v>876</v>
      </c>
      <c r="B26" s="345" t="s">
        <v>877</v>
      </c>
      <c r="C26" s="346">
        <f t="shared" ref="C26:D28" si="1">C27</f>
        <v>648706</v>
      </c>
      <c r="D26" s="346">
        <f t="shared" si="1"/>
        <v>628346</v>
      </c>
    </row>
    <row r="27" spans="1:4" ht="15.75">
      <c r="A27" s="350" t="s">
        <v>892</v>
      </c>
      <c r="B27" s="351" t="s">
        <v>878</v>
      </c>
      <c r="C27" s="352">
        <f t="shared" si="1"/>
        <v>648706</v>
      </c>
      <c r="D27" s="352">
        <f t="shared" si="1"/>
        <v>628346</v>
      </c>
    </row>
    <row r="28" spans="1:4" ht="31.5">
      <c r="A28" s="350" t="s">
        <v>893</v>
      </c>
      <c r="B28" s="353" t="s">
        <v>894</v>
      </c>
      <c r="C28" s="354">
        <f t="shared" si="1"/>
        <v>648706</v>
      </c>
      <c r="D28" s="354">
        <f t="shared" si="1"/>
        <v>628346</v>
      </c>
    </row>
    <row r="29" spans="1:4" ht="31.5">
      <c r="A29" s="350" t="s">
        <v>895</v>
      </c>
      <c r="B29" s="353" t="s">
        <v>896</v>
      </c>
      <c r="C29" s="354">
        <f>639319+9387</f>
        <v>648706</v>
      </c>
      <c r="D29" s="354">
        <f>620515+7831</f>
        <v>628346</v>
      </c>
    </row>
    <row r="30" spans="1:4" ht="31.5">
      <c r="A30" s="355" t="s">
        <v>897</v>
      </c>
      <c r="B30" s="356" t="s">
        <v>898</v>
      </c>
      <c r="C30" s="357">
        <f>C31</f>
        <v>128</v>
      </c>
      <c r="D30" s="357">
        <v>0</v>
      </c>
    </row>
    <row r="31" spans="1:4" ht="31.5">
      <c r="A31" s="355" t="s">
        <v>899</v>
      </c>
      <c r="B31" s="356" t="s">
        <v>900</v>
      </c>
      <c r="C31" s="357">
        <f>C32</f>
        <v>128</v>
      </c>
      <c r="D31" s="357">
        <v>0</v>
      </c>
    </row>
    <row r="32" spans="1:4" ht="31.5">
      <c r="A32" s="358" t="s">
        <v>901</v>
      </c>
      <c r="B32" s="356" t="s">
        <v>902</v>
      </c>
      <c r="C32" s="357">
        <f>C33</f>
        <v>128</v>
      </c>
      <c r="D32" s="357">
        <v>0</v>
      </c>
    </row>
    <row r="33" spans="1:4" ht="47.25">
      <c r="A33" s="358" t="s">
        <v>903</v>
      </c>
      <c r="B33" s="356" t="s">
        <v>904</v>
      </c>
      <c r="C33" s="357">
        <f>C34</f>
        <v>128</v>
      </c>
      <c r="D33" s="357">
        <v>0</v>
      </c>
    </row>
    <row r="34" spans="1:4" ht="63">
      <c r="A34" s="358" t="s">
        <v>905</v>
      </c>
      <c r="B34" s="356" t="s">
        <v>906</v>
      </c>
      <c r="C34" s="357">
        <v>128</v>
      </c>
      <c r="D34" s="357">
        <v>0</v>
      </c>
    </row>
    <row r="37" spans="1:4" ht="15.75">
      <c r="A37" s="359" t="s">
        <v>257</v>
      </c>
      <c r="D37" s="367" t="s">
        <v>863</v>
      </c>
    </row>
  </sheetData>
  <mergeCells count="6">
    <mergeCell ref="B9:C9"/>
    <mergeCell ref="A8:D8"/>
    <mergeCell ref="A10:A11"/>
    <mergeCell ref="B10:B11"/>
    <mergeCell ref="D10:D11"/>
    <mergeCell ref="C10:C11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E85"/>
  <sheetViews>
    <sheetView topLeftCell="A16" workbookViewId="0">
      <selection activeCell="F64" sqref="F64"/>
    </sheetView>
  </sheetViews>
  <sheetFormatPr defaultColWidth="9.140625" defaultRowHeight="12.75"/>
  <cols>
    <col min="1" max="1" width="68" style="48" customWidth="1"/>
    <col min="2" max="2" width="27.42578125" style="48" customWidth="1"/>
    <col min="3" max="3" width="15.42578125" style="66" customWidth="1"/>
    <col min="4" max="16384" width="9.140625" style="48"/>
  </cols>
  <sheetData>
    <row r="8" spans="1:5" ht="9.75" customHeight="1">
      <c r="A8" s="49"/>
      <c r="B8" s="49"/>
    </row>
    <row r="9" spans="1:5" ht="21" customHeight="1">
      <c r="A9" s="382" t="s">
        <v>249</v>
      </c>
      <c r="B9" s="382"/>
      <c r="C9" s="382"/>
    </row>
    <row r="10" spans="1:5" ht="18" customHeight="1">
      <c r="A10" s="382"/>
      <c r="B10" s="382"/>
      <c r="C10" s="382"/>
    </row>
    <row r="11" spans="1:5" ht="15.75">
      <c r="A11" s="50"/>
      <c r="B11" s="51"/>
      <c r="C11" s="188" t="s">
        <v>211</v>
      </c>
    </row>
    <row r="12" spans="1:5" ht="48.75" customHeight="1">
      <c r="A12" s="69" t="s">
        <v>0</v>
      </c>
      <c r="B12" s="181" t="s">
        <v>237</v>
      </c>
      <c r="C12" s="134" t="s">
        <v>250</v>
      </c>
    </row>
    <row r="13" spans="1:5" ht="19.149999999999999" customHeight="1">
      <c r="A13" s="68" t="s">
        <v>4</v>
      </c>
      <c r="B13" s="69" t="s">
        <v>268</v>
      </c>
      <c r="C13" s="70">
        <f>C14+C25+C28+C32+C41+C47+C50+C54+C62+C19</f>
        <v>98993.275079999978</v>
      </c>
      <c r="E13" s="117"/>
    </row>
    <row r="14" spans="1:5" s="54" customFormat="1" ht="16.149999999999999" customHeight="1">
      <c r="A14" s="68" t="s">
        <v>7</v>
      </c>
      <c r="B14" s="69" t="s">
        <v>269</v>
      </c>
      <c r="C14" s="70">
        <f>C16+C17+C18</f>
        <v>67621</v>
      </c>
      <c r="E14" s="118"/>
    </row>
    <row r="15" spans="1:5" s="54" customFormat="1" ht="16.149999999999999" customHeight="1">
      <c r="A15" s="135" t="s">
        <v>218</v>
      </c>
      <c r="B15" s="176" t="s">
        <v>270</v>
      </c>
      <c r="C15" s="70">
        <f>C16+C17+C18</f>
        <v>67621</v>
      </c>
      <c r="E15" s="118"/>
    </row>
    <row r="16" spans="1:5" ht="60" customHeight="1">
      <c r="A16" s="100" t="s">
        <v>259</v>
      </c>
      <c r="B16" s="72" t="s">
        <v>271</v>
      </c>
      <c r="C16" s="73">
        <v>67525</v>
      </c>
      <c r="E16" s="117"/>
    </row>
    <row r="17" spans="1:3" ht="88.5" customHeight="1">
      <c r="A17" s="136" t="s">
        <v>260</v>
      </c>
      <c r="B17" s="72" t="s">
        <v>272</v>
      </c>
      <c r="C17" s="73">
        <v>90.7</v>
      </c>
    </row>
    <row r="18" spans="1:3" s="52" customFormat="1" ht="45.75" customHeight="1">
      <c r="A18" s="136" t="s">
        <v>261</v>
      </c>
      <c r="B18" s="75" t="s">
        <v>273</v>
      </c>
      <c r="C18" s="73">
        <v>5.3</v>
      </c>
    </row>
    <row r="19" spans="1:3" ht="32.450000000000003" customHeight="1">
      <c r="A19" s="76" t="s">
        <v>224</v>
      </c>
      <c r="B19" s="69" t="s">
        <v>274</v>
      </c>
      <c r="C19" s="70">
        <f>SUM(C21:C24)</f>
        <v>108.4</v>
      </c>
    </row>
    <row r="20" spans="1:3" s="137" customFormat="1" ht="32.450000000000003" customHeight="1">
      <c r="A20" s="136" t="s">
        <v>262</v>
      </c>
      <c r="B20" s="138" t="s">
        <v>275</v>
      </c>
      <c r="C20" s="139">
        <f>C21+C22+C23+C24</f>
        <v>108.4</v>
      </c>
    </row>
    <row r="21" spans="1:3" ht="61.5" customHeight="1">
      <c r="A21" s="100" t="s">
        <v>263</v>
      </c>
      <c r="B21" s="72" t="s">
        <v>276</v>
      </c>
      <c r="C21" s="73">
        <v>43.7</v>
      </c>
    </row>
    <row r="22" spans="1:3" ht="61.5" customHeight="1">
      <c r="A22" s="100" t="s">
        <v>264</v>
      </c>
      <c r="B22" s="72" t="s">
        <v>277</v>
      </c>
      <c r="C22" s="73">
        <v>0.5</v>
      </c>
    </row>
    <row r="23" spans="1:3" ht="61.5" customHeight="1">
      <c r="A23" s="100" t="s">
        <v>265</v>
      </c>
      <c r="B23" s="72" t="s">
        <v>278</v>
      </c>
      <c r="C23" s="73">
        <v>74.5</v>
      </c>
    </row>
    <row r="24" spans="1:3" ht="61.5" customHeight="1">
      <c r="A24" s="100" t="s">
        <v>266</v>
      </c>
      <c r="B24" s="72" t="s">
        <v>279</v>
      </c>
      <c r="C24" s="73">
        <v>-10.3</v>
      </c>
    </row>
    <row r="25" spans="1:3" s="54" customFormat="1" ht="19.149999999999999" customHeight="1">
      <c r="A25" s="77" t="s">
        <v>18</v>
      </c>
      <c r="B25" s="69" t="s">
        <v>280</v>
      </c>
      <c r="C25" s="70">
        <f>C26+C27</f>
        <v>5878.4</v>
      </c>
    </row>
    <row r="26" spans="1:3" ht="24" customHeight="1">
      <c r="A26" s="81" t="s">
        <v>20</v>
      </c>
      <c r="B26" s="72" t="s">
        <v>281</v>
      </c>
      <c r="C26" s="73">
        <v>5286</v>
      </c>
    </row>
    <row r="27" spans="1:3" ht="15" customHeight="1">
      <c r="A27" s="81" t="s">
        <v>22</v>
      </c>
      <c r="B27" s="72" t="s">
        <v>282</v>
      </c>
      <c r="C27" s="73">
        <v>592.4</v>
      </c>
    </row>
    <row r="28" spans="1:3" s="54" customFormat="1" ht="18" customHeight="1">
      <c r="A28" s="82" t="s">
        <v>24</v>
      </c>
      <c r="B28" s="69" t="s">
        <v>283</v>
      </c>
      <c r="C28" s="70">
        <f>C29+C30+C31</f>
        <v>298.76</v>
      </c>
    </row>
    <row r="29" spans="1:3" s="53" customFormat="1" ht="45" customHeight="1">
      <c r="A29" s="79" t="s">
        <v>26</v>
      </c>
      <c r="B29" s="80" t="s">
        <v>284</v>
      </c>
      <c r="C29" s="73">
        <v>95</v>
      </c>
    </row>
    <row r="30" spans="1:3" s="53" customFormat="1" ht="60.75" customHeight="1">
      <c r="A30" s="100" t="s">
        <v>115</v>
      </c>
      <c r="B30" s="80" t="s">
        <v>285</v>
      </c>
      <c r="C30" s="73">
        <v>202</v>
      </c>
    </row>
    <row r="31" spans="1:3" s="53" customFormat="1" ht="60.75" customHeight="1">
      <c r="A31" s="100" t="s">
        <v>267</v>
      </c>
      <c r="B31" s="80" t="s">
        <v>286</v>
      </c>
      <c r="C31" s="73">
        <v>1.76</v>
      </c>
    </row>
    <row r="32" spans="1:3" s="54" customFormat="1" ht="43.5" customHeight="1">
      <c r="A32" s="82" t="s">
        <v>32</v>
      </c>
      <c r="B32" s="69" t="s">
        <v>287</v>
      </c>
      <c r="C32" s="70">
        <f>C33+C35</f>
        <v>9704.9350800000011</v>
      </c>
    </row>
    <row r="33" spans="1:3" s="54" customFormat="1" ht="30" customHeight="1">
      <c r="A33" s="86" t="s">
        <v>251</v>
      </c>
      <c r="B33" s="72" t="s">
        <v>289</v>
      </c>
      <c r="C33" s="84">
        <f>C34</f>
        <v>5.2517699999999996</v>
      </c>
    </row>
    <row r="34" spans="1:3" s="54" customFormat="1" ht="31.5" customHeight="1">
      <c r="A34" s="86" t="s">
        <v>252</v>
      </c>
      <c r="B34" s="72" t="s">
        <v>290</v>
      </c>
      <c r="C34" s="84">
        <v>5.2517699999999996</v>
      </c>
    </row>
    <row r="35" spans="1:3" ht="75.75" customHeight="1">
      <c r="A35" s="100" t="s">
        <v>288</v>
      </c>
      <c r="B35" s="72" t="s">
        <v>291</v>
      </c>
      <c r="C35" s="84">
        <f>C36+C39</f>
        <v>9699.6833100000003</v>
      </c>
    </row>
    <row r="36" spans="1:3" ht="60.75" customHeight="1">
      <c r="A36" s="100" t="s">
        <v>344</v>
      </c>
      <c r="B36" s="72" t="s">
        <v>345</v>
      </c>
      <c r="C36" s="84">
        <f>C37+C38</f>
        <v>9519.820310000001</v>
      </c>
    </row>
    <row r="37" spans="1:3" ht="75.75" customHeight="1">
      <c r="A37" s="100" t="s">
        <v>253</v>
      </c>
      <c r="B37" s="72" t="s">
        <v>292</v>
      </c>
      <c r="C37" s="73">
        <f>3485.282+4894.2034</f>
        <v>8379.4854000000014</v>
      </c>
    </row>
    <row r="38" spans="1:3" ht="75" customHeight="1">
      <c r="A38" s="100" t="s">
        <v>295</v>
      </c>
      <c r="B38" s="72" t="s">
        <v>293</v>
      </c>
      <c r="C38" s="116">
        <f>467.803+672.53191</f>
        <v>1140.33491</v>
      </c>
    </row>
    <row r="39" spans="1:3" ht="75" customHeight="1">
      <c r="A39" s="100" t="s">
        <v>346</v>
      </c>
      <c r="B39" s="72" t="s">
        <v>347</v>
      </c>
      <c r="C39" s="116">
        <f>C40</f>
        <v>179.863</v>
      </c>
    </row>
    <row r="40" spans="1:3" ht="61.15" customHeight="1">
      <c r="A40" s="100" t="s">
        <v>296</v>
      </c>
      <c r="B40" s="72" t="s">
        <v>294</v>
      </c>
      <c r="C40" s="116">
        <v>179.863</v>
      </c>
    </row>
    <row r="41" spans="1:3" s="55" customFormat="1" ht="13.5" customHeight="1">
      <c r="A41" s="83" t="s">
        <v>41</v>
      </c>
      <c r="B41" s="78" t="s">
        <v>297</v>
      </c>
      <c r="C41" s="70">
        <f>C42</f>
        <v>196.29499999999999</v>
      </c>
    </row>
    <row r="42" spans="1:3" s="53" customFormat="1" ht="16.5" customHeight="1">
      <c r="A42" s="85" t="s">
        <v>44</v>
      </c>
      <c r="B42" s="80" t="s">
        <v>298</v>
      </c>
      <c r="C42" s="84">
        <f>C43+C44+C46+C45</f>
        <v>196.29499999999999</v>
      </c>
    </row>
    <row r="43" spans="1:3" s="53" customFormat="1" ht="28.5" customHeight="1">
      <c r="A43" s="85" t="s">
        <v>202</v>
      </c>
      <c r="B43" s="80" t="s">
        <v>299</v>
      </c>
      <c r="C43" s="73">
        <v>70.268000000000001</v>
      </c>
    </row>
    <row r="44" spans="1:3" s="53" customFormat="1" ht="30" hidden="1" customHeight="1">
      <c r="A44" s="85" t="s">
        <v>206</v>
      </c>
      <c r="B44" s="80" t="s">
        <v>204</v>
      </c>
      <c r="C44" s="73">
        <v>0</v>
      </c>
    </row>
    <row r="45" spans="1:3" s="53" customFormat="1" ht="13.5" customHeight="1">
      <c r="A45" s="85" t="s">
        <v>226</v>
      </c>
      <c r="B45" s="80" t="s">
        <v>300</v>
      </c>
      <c r="C45" s="73">
        <v>8.0299999999999994</v>
      </c>
    </row>
    <row r="46" spans="1:3" s="53" customFormat="1" ht="14.25" customHeight="1">
      <c r="A46" s="85" t="s">
        <v>207</v>
      </c>
      <c r="B46" s="80" t="s">
        <v>301</v>
      </c>
      <c r="C46" s="73">
        <v>117.997</v>
      </c>
    </row>
    <row r="47" spans="1:3" s="54" customFormat="1" ht="30" customHeight="1">
      <c r="A47" s="82" t="s">
        <v>302</v>
      </c>
      <c r="B47" s="69" t="s">
        <v>303</v>
      </c>
      <c r="C47" s="70">
        <f>C48</f>
        <v>14113.434999999999</v>
      </c>
    </row>
    <row r="48" spans="1:3" s="184" customFormat="1" ht="21" customHeight="1">
      <c r="A48" s="185" t="s">
        <v>348</v>
      </c>
      <c r="B48" s="183" t="s">
        <v>304</v>
      </c>
      <c r="C48" s="186">
        <f>C49</f>
        <v>14113.434999999999</v>
      </c>
    </row>
    <row r="49" spans="1:3" s="184" customFormat="1" ht="35.25" customHeight="1">
      <c r="A49" s="100" t="s">
        <v>198</v>
      </c>
      <c r="B49" s="183" t="s">
        <v>305</v>
      </c>
      <c r="C49" s="186">
        <v>14113.434999999999</v>
      </c>
    </row>
    <row r="50" spans="1:3" s="54" customFormat="1" ht="29.25" customHeight="1">
      <c r="A50" s="82" t="s">
        <v>64</v>
      </c>
      <c r="B50" s="69" t="s">
        <v>307</v>
      </c>
      <c r="C50" s="70">
        <f>C51</f>
        <v>511</v>
      </c>
    </row>
    <row r="51" spans="1:3" ht="35.25" customHeight="1">
      <c r="A51" s="74" t="s">
        <v>306</v>
      </c>
      <c r="B51" s="72" t="s">
        <v>308</v>
      </c>
      <c r="C51" s="84">
        <f>C52+C53</f>
        <v>511</v>
      </c>
    </row>
    <row r="52" spans="1:3" ht="45.75" customHeight="1">
      <c r="A52" s="74" t="s">
        <v>254</v>
      </c>
      <c r="B52" s="72" t="s">
        <v>309</v>
      </c>
      <c r="C52" s="73">
        <v>490</v>
      </c>
    </row>
    <row r="53" spans="1:3" ht="44.25" customHeight="1">
      <c r="A53" s="74" t="s">
        <v>255</v>
      </c>
      <c r="B53" s="72" t="s">
        <v>310</v>
      </c>
      <c r="C53" s="73">
        <v>21</v>
      </c>
    </row>
    <row r="54" spans="1:3" s="54" customFormat="1" ht="15" customHeight="1">
      <c r="A54" s="82" t="s">
        <v>76</v>
      </c>
      <c r="B54" s="69" t="s">
        <v>311</v>
      </c>
      <c r="C54" s="70">
        <f>C55+C56+C57+C58+C59+C60+C61</f>
        <v>511.05</v>
      </c>
    </row>
    <row r="55" spans="1:3" ht="28.5" customHeight="1">
      <c r="A55" s="86" t="s">
        <v>117</v>
      </c>
      <c r="B55" s="72" t="s">
        <v>312</v>
      </c>
      <c r="C55" s="73">
        <f>21.1+4.75</f>
        <v>25.85</v>
      </c>
    </row>
    <row r="56" spans="1:3" ht="48" customHeight="1">
      <c r="A56" s="192" t="s">
        <v>119</v>
      </c>
      <c r="B56" s="102" t="s">
        <v>313</v>
      </c>
      <c r="C56" s="73">
        <v>12.6</v>
      </c>
    </row>
    <row r="57" spans="1:3" s="119" customFormat="1" ht="90" customHeight="1">
      <c r="A57" s="100" t="s">
        <v>321</v>
      </c>
      <c r="B57" s="72" t="s">
        <v>314</v>
      </c>
      <c r="C57" s="84">
        <v>212</v>
      </c>
    </row>
    <row r="58" spans="1:3" s="119" customFormat="1" ht="48.75" customHeight="1">
      <c r="A58" s="100" t="s">
        <v>193</v>
      </c>
      <c r="B58" s="72" t="s">
        <v>315</v>
      </c>
      <c r="C58" s="73">
        <v>99.3</v>
      </c>
    </row>
    <row r="59" spans="1:3" ht="15">
      <c r="A59" s="182" t="s">
        <v>256</v>
      </c>
      <c r="B59" s="80" t="s">
        <v>316</v>
      </c>
      <c r="C59" s="73">
        <v>10</v>
      </c>
    </row>
    <row r="60" spans="1:3" s="54" customFormat="1" ht="46.15" customHeight="1">
      <c r="A60" s="133" t="s">
        <v>208</v>
      </c>
      <c r="B60" s="80" t="s">
        <v>317</v>
      </c>
      <c r="C60" s="73">
        <v>18</v>
      </c>
    </row>
    <row r="61" spans="1:3" s="54" customFormat="1" ht="32.450000000000003" customHeight="1">
      <c r="A61" s="132" t="s">
        <v>131</v>
      </c>
      <c r="B61" s="72" t="s">
        <v>318</v>
      </c>
      <c r="C61" s="84">
        <v>133.30000000000001</v>
      </c>
    </row>
    <row r="62" spans="1:3" s="54" customFormat="1" ht="14.25">
      <c r="A62" s="82" t="s">
        <v>78</v>
      </c>
      <c r="B62" s="69" t="s">
        <v>319</v>
      </c>
      <c r="C62" s="70">
        <f>C63+C64</f>
        <v>50</v>
      </c>
    </row>
    <row r="63" spans="1:3" ht="15" customHeight="1">
      <c r="A63" s="74" t="s">
        <v>80</v>
      </c>
      <c r="B63" s="72" t="s">
        <v>322</v>
      </c>
      <c r="C63" s="73">
        <v>0</v>
      </c>
    </row>
    <row r="64" spans="1:3" ht="15.75" customHeight="1">
      <c r="A64" s="74" t="s">
        <v>82</v>
      </c>
      <c r="B64" s="72" t="s">
        <v>323</v>
      </c>
      <c r="C64" s="73">
        <v>50</v>
      </c>
    </row>
    <row r="65" spans="1:3" ht="14.25">
      <c r="A65" s="82" t="s">
        <v>91</v>
      </c>
      <c r="B65" s="69" t="s">
        <v>320</v>
      </c>
      <c r="C65" s="70">
        <f>C66+C76+C81</f>
        <v>567386.15845999995</v>
      </c>
    </row>
    <row r="66" spans="1:3" s="54" customFormat="1" ht="30.75" customHeight="1">
      <c r="A66" s="82" t="s">
        <v>92</v>
      </c>
      <c r="B66" s="69" t="s">
        <v>324</v>
      </c>
      <c r="C66" s="70">
        <f>C67+C69+C71+C74</f>
        <v>567206.15845999995</v>
      </c>
    </row>
    <row r="67" spans="1:3" s="54" customFormat="1" ht="20.45" customHeight="1">
      <c r="A67" s="141" t="s">
        <v>326</v>
      </c>
      <c r="B67" s="140" t="s">
        <v>325</v>
      </c>
      <c r="C67" s="70">
        <f>C68</f>
        <v>47962.9</v>
      </c>
    </row>
    <row r="68" spans="1:3" ht="30">
      <c r="A68" s="177" t="s">
        <v>327</v>
      </c>
      <c r="B68" s="178" t="s">
        <v>328</v>
      </c>
      <c r="C68" s="73">
        <v>47962.9</v>
      </c>
    </row>
    <row r="69" spans="1:3" s="54" customFormat="1" ht="28.5">
      <c r="A69" s="179" t="s">
        <v>330</v>
      </c>
      <c r="B69" s="180" t="s">
        <v>329</v>
      </c>
      <c r="C69" s="70">
        <f>C70</f>
        <v>67344.5</v>
      </c>
    </row>
    <row r="70" spans="1:3" s="54" customFormat="1" ht="15">
      <c r="A70" s="74" t="s">
        <v>93</v>
      </c>
      <c r="B70" s="72" t="s">
        <v>331</v>
      </c>
      <c r="C70" s="70">
        <v>67344.5</v>
      </c>
    </row>
    <row r="71" spans="1:3" s="54" customFormat="1" ht="14.25">
      <c r="A71" s="179" t="s">
        <v>332</v>
      </c>
      <c r="B71" s="69" t="s">
        <v>333</v>
      </c>
      <c r="C71" s="89">
        <f>C72+C73</f>
        <v>450088.2</v>
      </c>
    </row>
    <row r="72" spans="1:3" s="119" customFormat="1" ht="30" customHeight="1">
      <c r="A72" s="177" t="s">
        <v>334</v>
      </c>
      <c r="B72" s="72" t="s">
        <v>335</v>
      </c>
      <c r="C72" s="84">
        <v>10014.200000000001</v>
      </c>
    </row>
    <row r="73" spans="1:3" s="54" customFormat="1" ht="14.25">
      <c r="A73" s="87" t="s">
        <v>94</v>
      </c>
      <c r="B73" s="69" t="s">
        <v>336</v>
      </c>
      <c r="C73" s="90">
        <v>440074</v>
      </c>
    </row>
    <row r="74" spans="1:3" s="54" customFormat="1" ht="16.5" customHeight="1">
      <c r="A74" s="82" t="s">
        <v>95</v>
      </c>
      <c r="B74" s="69" t="s">
        <v>337</v>
      </c>
      <c r="C74" s="70">
        <f>C75</f>
        <v>1810.55846</v>
      </c>
    </row>
    <row r="75" spans="1:3" ht="60" customHeight="1">
      <c r="A75" s="177" t="s">
        <v>175</v>
      </c>
      <c r="B75" s="80" t="s">
        <v>338</v>
      </c>
      <c r="C75" s="84">
        <v>1810.55846</v>
      </c>
    </row>
    <row r="76" spans="1:3" s="56" customFormat="1" ht="14.25">
      <c r="A76" s="82" t="s">
        <v>96</v>
      </c>
      <c r="B76" s="69" t="s">
        <v>339</v>
      </c>
      <c r="C76" s="91">
        <f>C77+C78</f>
        <v>180</v>
      </c>
    </row>
    <row r="77" spans="1:3" s="57" customFormat="1" ht="31.9" customHeight="1">
      <c r="A77" s="92" t="s">
        <v>231</v>
      </c>
      <c r="B77" s="72" t="s">
        <v>340</v>
      </c>
      <c r="C77" s="88">
        <v>180</v>
      </c>
    </row>
    <row r="78" spans="1:3" s="57" customFormat="1" ht="13.9" hidden="1" customHeight="1">
      <c r="A78" s="81" t="s">
        <v>97</v>
      </c>
      <c r="B78" s="72" t="s">
        <v>233</v>
      </c>
      <c r="C78" s="88">
        <v>0</v>
      </c>
    </row>
    <row r="79" spans="1:3" s="57" customFormat="1" ht="83.45" hidden="1" customHeight="1">
      <c r="A79" s="103" t="s">
        <v>234</v>
      </c>
      <c r="B79" s="69" t="s">
        <v>227</v>
      </c>
      <c r="C79" s="93">
        <v>0</v>
      </c>
    </row>
    <row r="80" spans="1:3" s="57" customFormat="1" ht="27.6" hidden="1" customHeight="1">
      <c r="A80" s="94" t="s">
        <v>228</v>
      </c>
      <c r="B80" s="95" t="s">
        <v>229</v>
      </c>
      <c r="C80" s="88">
        <v>0</v>
      </c>
    </row>
    <row r="81" spans="1:3" s="54" customFormat="1" ht="14.25" hidden="1">
      <c r="A81" s="82" t="s">
        <v>86</v>
      </c>
      <c r="B81" s="69" t="s">
        <v>200</v>
      </c>
      <c r="C81" s="70">
        <f>C82</f>
        <v>0</v>
      </c>
    </row>
    <row r="82" spans="1:3" ht="0.6" customHeight="1">
      <c r="A82" s="74" t="s">
        <v>88</v>
      </c>
      <c r="B82" s="72" t="s">
        <v>201</v>
      </c>
      <c r="C82" s="88">
        <v>0</v>
      </c>
    </row>
    <row r="83" spans="1:3" ht="14.25">
      <c r="A83" s="384" t="s">
        <v>98</v>
      </c>
      <c r="B83" s="384"/>
      <c r="C83" s="293">
        <f>C65+C13</f>
        <v>666379.43353999988</v>
      </c>
    </row>
    <row r="84" spans="1:3" ht="15">
      <c r="A84" s="96"/>
      <c r="B84" s="97"/>
      <c r="C84" s="98"/>
    </row>
    <row r="85" spans="1:3" ht="15">
      <c r="A85" s="99" t="s">
        <v>257</v>
      </c>
      <c r="B85" s="383" t="s">
        <v>258</v>
      </c>
      <c r="C85" s="383"/>
    </row>
  </sheetData>
  <mergeCells count="3">
    <mergeCell ref="A9:C10"/>
    <mergeCell ref="B85:C85"/>
    <mergeCell ref="A83:B83"/>
  </mergeCells>
  <phoneticPr fontId="15" type="noConversion"/>
  <hyperlinks>
    <hyperlink ref="A17" r:id="rId1" display="http://www.consultant.ru/cons/cgi/online.cgi?req=doc&amp;base=LAW&amp;n=198941&amp;rnd=235642.291926313&amp;dst=3019&amp;fld=134"/>
    <hyperlink ref="A18" r:id="rId2" display="http://www.consultant.ru/cons/cgi/online.cgi?req=doc&amp;base=LAW&amp;n=198941&amp;rnd=235642.6204346&amp;dst=101491&amp;fld=134"/>
    <hyperlink ref="A20" r:id="rId3" display="http://www.consultant.ru/cons/cgi/online.cgi?req=doc&amp;base=LAW&amp;n=198941&amp;rnd=235642.187433877&amp;dst=100606&amp;fld=134"/>
  </hyperlinks>
  <pageMargins left="0.74803149606299213" right="0.35433070866141736" top="0.78740157480314965" bottom="0.59055118110236227" header="0.51181102362204722" footer="0.51181102362204722"/>
  <pageSetup paperSize="9" scale="77" orientation="portrait" verticalDpi="200" r:id="rId4"/>
  <headerFooter differentFirst="1" alignWithMargins="0">
    <oddHeader>&amp;C&amp;P</oddHeader>
  </headerFooter>
  <rowBreaks count="1" manualBreakCount="1">
    <brk id="50" max="3" man="1"/>
  </rowBreaks>
  <colBreaks count="1" manualBreakCount="1">
    <brk id="4" max="84" man="1"/>
  </col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7:N135"/>
  <sheetViews>
    <sheetView workbookViewId="0">
      <selection activeCell="C75" sqref="C75"/>
    </sheetView>
  </sheetViews>
  <sheetFormatPr defaultColWidth="9.140625" defaultRowHeight="12.75"/>
  <cols>
    <col min="1" max="1" width="67.28515625" style="123" customWidth="1"/>
    <col min="2" max="2" width="27" style="48" customWidth="1"/>
    <col min="3" max="3" width="14.28515625" style="66" customWidth="1"/>
    <col min="4" max="4" width="14" style="66" customWidth="1"/>
    <col min="5" max="16384" width="9.140625" style="48"/>
  </cols>
  <sheetData>
    <row r="7" spans="1:7" ht="22.5" customHeight="1">
      <c r="A7" s="121"/>
      <c r="B7" s="49"/>
    </row>
    <row r="8" spans="1:7" ht="38.25" customHeight="1">
      <c r="A8" s="382" t="s">
        <v>343</v>
      </c>
      <c r="B8" s="382"/>
      <c r="C8" s="382"/>
      <c r="D8" s="382"/>
    </row>
    <row r="9" spans="1:7" ht="15.75">
      <c r="A9" s="122"/>
      <c r="B9" s="51"/>
      <c r="C9" s="195"/>
      <c r="D9" s="188" t="s">
        <v>211</v>
      </c>
    </row>
    <row r="10" spans="1:7" ht="25.5" customHeight="1">
      <c r="A10" s="391" t="s">
        <v>0</v>
      </c>
      <c r="B10" s="390" t="s">
        <v>237</v>
      </c>
      <c r="C10" s="393" t="s">
        <v>235</v>
      </c>
      <c r="D10" s="393"/>
    </row>
    <row r="11" spans="1:7" ht="23.45" customHeight="1">
      <c r="A11" s="392"/>
      <c r="B11" s="390"/>
      <c r="C11" s="134" t="s">
        <v>341</v>
      </c>
      <c r="D11" s="134" t="s">
        <v>342</v>
      </c>
    </row>
    <row r="12" spans="1:7" ht="14.25">
      <c r="A12" s="68" t="s">
        <v>4</v>
      </c>
      <c r="B12" s="69" t="s">
        <v>268</v>
      </c>
      <c r="C12" s="70">
        <f>C13+C24+C27+C31+C38+C43+C46+C50+C58+C18</f>
        <v>99577.706059999982</v>
      </c>
      <c r="D12" s="70">
        <f>D13+D24+D27+D31+D38+D43+D46+D50+D58+D18</f>
        <v>103077.34752000001</v>
      </c>
      <c r="F12" s="117"/>
      <c r="G12" s="117"/>
    </row>
    <row r="13" spans="1:7" s="54" customFormat="1" ht="14.25">
      <c r="A13" s="68" t="s">
        <v>7</v>
      </c>
      <c r="B13" s="69" t="s">
        <v>269</v>
      </c>
      <c r="C13" s="70">
        <f>C15+C16+C17</f>
        <v>70866.7</v>
      </c>
      <c r="D13" s="70">
        <f>D15+D16+D17</f>
        <v>73913.899999999994</v>
      </c>
    </row>
    <row r="14" spans="1:7" ht="15" customHeight="1">
      <c r="A14" s="135" t="s">
        <v>218</v>
      </c>
      <c r="B14" s="176" t="s">
        <v>270</v>
      </c>
      <c r="C14" s="70">
        <f>C15+C16+C17</f>
        <v>70866.7</v>
      </c>
      <c r="D14" s="70">
        <f>D15+D16+D17</f>
        <v>73913.899999999994</v>
      </c>
    </row>
    <row r="15" spans="1:7" ht="63.75" customHeight="1">
      <c r="A15" s="100" t="s">
        <v>259</v>
      </c>
      <c r="B15" s="72" t="s">
        <v>271</v>
      </c>
      <c r="C15" s="73">
        <v>70766.2</v>
      </c>
      <c r="D15" s="73">
        <v>73809.2</v>
      </c>
    </row>
    <row r="16" spans="1:7" s="52" customFormat="1" ht="30.6" customHeight="1">
      <c r="A16" s="136" t="s">
        <v>260</v>
      </c>
      <c r="B16" s="72" t="s">
        <v>272</v>
      </c>
      <c r="C16" s="73">
        <v>95</v>
      </c>
      <c r="D16" s="73">
        <v>99</v>
      </c>
    </row>
    <row r="17" spans="1:4" ht="45" customHeight="1">
      <c r="A17" s="136" t="s">
        <v>261</v>
      </c>
      <c r="B17" s="75" t="s">
        <v>273</v>
      </c>
      <c r="C17" s="73">
        <v>5.5</v>
      </c>
      <c r="D17" s="73">
        <v>5.7</v>
      </c>
    </row>
    <row r="18" spans="1:4" ht="30.6" customHeight="1">
      <c r="A18" s="76" t="s">
        <v>224</v>
      </c>
      <c r="B18" s="69" t="s">
        <v>274</v>
      </c>
      <c r="C18" s="70">
        <f>SUM(C20:C23)</f>
        <v>106.7</v>
      </c>
      <c r="D18" s="70">
        <f>SUM(D20:D23)</f>
        <v>120.09999999999998</v>
      </c>
    </row>
    <row r="19" spans="1:4" ht="30">
      <c r="A19" s="136" t="s">
        <v>262</v>
      </c>
      <c r="B19" s="138" t="s">
        <v>275</v>
      </c>
      <c r="C19" s="139">
        <f>C20+C21+C22+C23</f>
        <v>106.7</v>
      </c>
      <c r="D19" s="139">
        <f>D20+D21+D22+D23</f>
        <v>120.09999999999998</v>
      </c>
    </row>
    <row r="20" spans="1:4" ht="61.5" customHeight="1">
      <c r="A20" s="100" t="s">
        <v>263</v>
      </c>
      <c r="B20" s="72" t="s">
        <v>276</v>
      </c>
      <c r="C20" s="73">
        <v>41</v>
      </c>
      <c r="D20" s="73">
        <v>50.8</v>
      </c>
    </row>
    <row r="21" spans="1:4" ht="76.5" customHeight="1">
      <c r="A21" s="100" t="s">
        <v>264</v>
      </c>
      <c r="B21" s="72" t="s">
        <v>277</v>
      </c>
      <c r="C21" s="73">
        <v>0.5</v>
      </c>
      <c r="D21" s="73">
        <v>0.5</v>
      </c>
    </row>
    <row r="22" spans="1:4" ht="60" customHeight="1">
      <c r="A22" s="100" t="s">
        <v>265</v>
      </c>
      <c r="B22" s="72" t="s">
        <v>278</v>
      </c>
      <c r="C22" s="73">
        <v>75.5</v>
      </c>
      <c r="D22" s="73">
        <v>79.099999999999994</v>
      </c>
    </row>
    <row r="23" spans="1:4" s="54" customFormat="1" ht="63" customHeight="1">
      <c r="A23" s="100" t="s">
        <v>266</v>
      </c>
      <c r="B23" s="72" t="s">
        <v>279</v>
      </c>
      <c r="C23" s="73">
        <v>-10.3</v>
      </c>
      <c r="D23" s="84">
        <v>-10.3</v>
      </c>
    </row>
    <row r="24" spans="1:4" ht="14.25">
      <c r="A24" s="77" t="s">
        <v>18</v>
      </c>
      <c r="B24" s="69" t="s">
        <v>280</v>
      </c>
      <c r="C24" s="70">
        <f>C25+C26</f>
        <v>6160.3</v>
      </c>
      <c r="D24" s="70">
        <f>D25+D26</f>
        <v>6425</v>
      </c>
    </row>
    <row r="25" spans="1:4" ht="15" customHeight="1">
      <c r="A25" s="81" t="s">
        <v>20</v>
      </c>
      <c r="B25" s="72" t="s">
        <v>281</v>
      </c>
      <c r="C25" s="73">
        <v>5539.5</v>
      </c>
      <c r="D25" s="73">
        <v>5777.5</v>
      </c>
    </row>
    <row r="26" spans="1:4" ht="18" customHeight="1">
      <c r="A26" s="81" t="s">
        <v>22</v>
      </c>
      <c r="B26" s="72" t="s">
        <v>282</v>
      </c>
      <c r="C26" s="73">
        <v>620.79999999999995</v>
      </c>
      <c r="D26" s="73">
        <v>647.5</v>
      </c>
    </row>
    <row r="27" spans="1:4" s="54" customFormat="1" ht="14.25" customHeight="1">
      <c r="A27" s="82" t="s">
        <v>24</v>
      </c>
      <c r="B27" s="69" t="s">
        <v>283</v>
      </c>
      <c r="C27" s="70">
        <f>C28+C29+C30</f>
        <v>101.68</v>
      </c>
      <c r="D27" s="70">
        <f>D28+D29+D30</f>
        <v>106.61</v>
      </c>
    </row>
    <row r="28" spans="1:4" s="53" customFormat="1" ht="47.25" customHeight="1">
      <c r="A28" s="79" t="s">
        <v>26</v>
      </c>
      <c r="B28" s="80" t="s">
        <v>284</v>
      </c>
      <c r="C28" s="73">
        <v>100</v>
      </c>
      <c r="D28" s="73">
        <v>105</v>
      </c>
    </row>
    <row r="29" spans="1:4" s="53" customFormat="1" ht="60.75" hidden="1" customHeight="1">
      <c r="A29" s="100" t="s">
        <v>115</v>
      </c>
      <c r="B29" s="80" t="s">
        <v>285</v>
      </c>
      <c r="C29" s="73">
        <v>0</v>
      </c>
      <c r="D29" s="73"/>
    </row>
    <row r="30" spans="1:4" s="55" customFormat="1" ht="60" customHeight="1">
      <c r="A30" s="100" t="s">
        <v>267</v>
      </c>
      <c r="B30" s="80" t="s">
        <v>286</v>
      </c>
      <c r="C30" s="73">
        <v>1.68</v>
      </c>
      <c r="D30" s="84">
        <v>1.61</v>
      </c>
    </row>
    <row r="31" spans="1:4" s="55" customFormat="1" ht="42.75" customHeight="1">
      <c r="A31" s="82" t="s">
        <v>32</v>
      </c>
      <c r="B31" s="69" t="s">
        <v>287</v>
      </c>
      <c r="C31" s="70">
        <f>C34+C37+C32</f>
        <v>6899.9745599999997</v>
      </c>
      <c r="D31" s="70">
        <f>D34+D37+D32</f>
        <v>6900.9505199999994</v>
      </c>
    </row>
    <row r="32" spans="1:4" s="53" customFormat="1" ht="30" customHeight="1">
      <c r="A32" s="86" t="s">
        <v>251</v>
      </c>
      <c r="B32" s="72" t="s">
        <v>289</v>
      </c>
      <c r="C32" s="84">
        <f>C33</f>
        <v>0.93303999999999998</v>
      </c>
      <c r="D32" s="84">
        <f>D33</f>
        <v>0</v>
      </c>
    </row>
    <row r="33" spans="1:4" s="53" customFormat="1" ht="30">
      <c r="A33" s="86" t="s">
        <v>252</v>
      </c>
      <c r="B33" s="72" t="s">
        <v>290</v>
      </c>
      <c r="C33" s="84">
        <v>0.93303999999999998</v>
      </c>
      <c r="D33" s="196">
        <v>0</v>
      </c>
    </row>
    <row r="34" spans="1:4" s="54" customFormat="1" ht="79.5" customHeight="1">
      <c r="A34" s="100" t="s">
        <v>288</v>
      </c>
      <c r="B34" s="72" t="s">
        <v>291</v>
      </c>
      <c r="C34" s="84">
        <f>C35+C36</f>
        <v>6869.13652</v>
      </c>
      <c r="D34" s="84">
        <f>D35+D36</f>
        <v>6900.9505199999994</v>
      </c>
    </row>
    <row r="35" spans="1:4" ht="61.15" customHeight="1">
      <c r="A35" s="100" t="s">
        <v>253</v>
      </c>
      <c r="B35" s="72" t="s">
        <v>292</v>
      </c>
      <c r="C35" s="73">
        <f>3432.087+2873.052</f>
        <v>6305.1390000000001</v>
      </c>
      <c r="D35" s="84">
        <f>3482.169+2873.052</f>
        <v>6355.2209999999995</v>
      </c>
    </row>
    <row r="36" spans="1:4" ht="75.75" customHeight="1">
      <c r="A36" s="100" t="s">
        <v>295</v>
      </c>
      <c r="B36" s="72" t="s">
        <v>293</v>
      </c>
      <c r="C36" s="116">
        <f>442.594+121.40352</f>
        <v>563.99752000000001</v>
      </c>
      <c r="D36" s="73">
        <f>424.326+121.40352</f>
        <v>545.72951999999998</v>
      </c>
    </row>
    <row r="37" spans="1:4" ht="59.25" customHeight="1">
      <c r="A37" s="100" t="s">
        <v>296</v>
      </c>
      <c r="B37" s="72" t="s">
        <v>294</v>
      </c>
      <c r="C37" s="116">
        <v>29.905000000000001</v>
      </c>
      <c r="D37" s="73">
        <v>0</v>
      </c>
    </row>
    <row r="38" spans="1:4" ht="32.25" customHeight="1">
      <c r="A38" s="83" t="s">
        <v>41</v>
      </c>
      <c r="B38" s="78" t="s">
        <v>297</v>
      </c>
      <c r="C38" s="70">
        <f>C39</f>
        <v>200.2165</v>
      </c>
      <c r="D38" s="70">
        <f>D39</f>
        <v>206.22800000000001</v>
      </c>
    </row>
    <row r="39" spans="1:4" s="55" customFormat="1" ht="14.25" customHeight="1">
      <c r="A39" s="85" t="s">
        <v>44</v>
      </c>
      <c r="B39" s="80" t="s">
        <v>298</v>
      </c>
      <c r="C39" s="84">
        <f>C40+C42+C41</f>
        <v>200.2165</v>
      </c>
      <c r="D39" s="84">
        <f>D40+D42+D41</f>
        <v>206.22800000000001</v>
      </c>
    </row>
    <row r="40" spans="1:4" s="53" customFormat="1" ht="16.5" customHeight="1">
      <c r="A40" s="85" t="s">
        <v>202</v>
      </c>
      <c r="B40" s="80" t="s">
        <v>299</v>
      </c>
      <c r="C40" s="73">
        <v>71.670500000000004</v>
      </c>
      <c r="D40" s="84">
        <v>73.820999999999998</v>
      </c>
    </row>
    <row r="41" spans="1:4" s="53" customFormat="1" ht="15.75" customHeight="1">
      <c r="A41" s="85" t="s">
        <v>226</v>
      </c>
      <c r="B41" s="80" t="s">
        <v>300</v>
      </c>
      <c r="C41" s="73">
        <v>8.1895000000000007</v>
      </c>
      <c r="D41" s="73">
        <v>8.4369999999999994</v>
      </c>
    </row>
    <row r="42" spans="1:4" s="53" customFormat="1" ht="15" customHeight="1">
      <c r="A42" s="85" t="s">
        <v>207</v>
      </c>
      <c r="B42" s="80" t="s">
        <v>301</v>
      </c>
      <c r="C42" s="73">
        <v>120.3565</v>
      </c>
      <c r="D42" s="73">
        <v>123.97</v>
      </c>
    </row>
    <row r="43" spans="1:4" s="53" customFormat="1" ht="28.5">
      <c r="A43" s="82" t="s">
        <v>302</v>
      </c>
      <c r="B43" s="69" t="s">
        <v>303</v>
      </c>
      <c r="C43" s="70">
        <f>C44</f>
        <v>14123.434999999999</v>
      </c>
      <c r="D43" s="70">
        <f>D44</f>
        <v>14241.459000000001</v>
      </c>
    </row>
    <row r="44" spans="1:4" s="54" customFormat="1" ht="27" customHeight="1">
      <c r="A44" s="185" t="s">
        <v>348</v>
      </c>
      <c r="B44" s="183" t="s">
        <v>304</v>
      </c>
      <c r="C44" s="186">
        <f>C45</f>
        <v>14123.434999999999</v>
      </c>
      <c r="D44" s="186">
        <f>D45</f>
        <v>14241.459000000001</v>
      </c>
    </row>
    <row r="45" spans="1:4" ht="30" customHeight="1">
      <c r="A45" s="100" t="s">
        <v>198</v>
      </c>
      <c r="B45" s="183" t="s">
        <v>305</v>
      </c>
      <c r="C45" s="186">
        <v>14123.434999999999</v>
      </c>
      <c r="D45" s="84">
        <v>14241.459000000001</v>
      </c>
    </row>
    <row r="46" spans="1:4" ht="27.75" customHeight="1">
      <c r="A46" s="82" t="s">
        <v>64</v>
      </c>
      <c r="B46" s="69" t="s">
        <v>307</v>
      </c>
      <c r="C46" s="70">
        <f>C47</f>
        <v>534</v>
      </c>
      <c r="D46" s="70">
        <f>D47</f>
        <v>556</v>
      </c>
    </row>
    <row r="47" spans="1:4" s="54" customFormat="1" ht="29.25" customHeight="1">
      <c r="A47" s="74" t="s">
        <v>306</v>
      </c>
      <c r="B47" s="72" t="s">
        <v>308</v>
      </c>
      <c r="C47" s="84">
        <f>C48+C49</f>
        <v>534</v>
      </c>
      <c r="D47" s="84">
        <f>D48+D49</f>
        <v>556</v>
      </c>
    </row>
    <row r="48" spans="1:4" ht="43.5" customHeight="1">
      <c r="A48" s="74" t="s">
        <v>254</v>
      </c>
      <c r="B48" s="72" t="s">
        <v>309</v>
      </c>
      <c r="C48" s="73">
        <v>513</v>
      </c>
      <c r="D48" s="84">
        <v>535</v>
      </c>
    </row>
    <row r="49" spans="1:4" ht="43.5" customHeight="1">
      <c r="A49" s="74" t="s">
        <v>255</v>
      </c>
      <c r="B49" s="72" t="s">
        <v>310</v>
      </c>
      <c r="C49" s="73">
        <v>21</v>
      </c>
      <c r="D49" s="73">
        <v>21</v>
      </c>
    </row>
    <row r="50" spans="1:4" ht="21.75" customHeight="1">
      <c r="A50" s="142" t="s">
        <v>76</v>
      </c>
      <c r="B50" s="69" t="s">
        <v>311</v>
      </c>
      <c r="C50" s="70">
        <f>C51+C52+C53+C54+C55+C56+C57</f>
        <v>534.70000000000005</v>
      </c>
      <c r="D50" s="70">
        <f>D51+D52+D53+D54+D55+D56+D57</f>
        <v>557.1</v>
      </c>
    </row>
    <row r="51" spans="1:4" ht="32.450000000000003" customHeight="1">
      <c r="A51" s="86" t="s">
        <v>117</v>
      </c>
      <c r="B51" s="72" t="s">
        <v>312</v>
      </c>
      <c r="C51" s="73">
        <f>22.1+5</f>
        <v>27.1</v>
      </c>
      <c r="D51" s="73">
        <f>23+5.2</f>
        <v>28.2</v>
      </c>
    </row>
    <row r="52" spans="1:4" s="54" customFormat="1" ht="48" customHeight="1">
      <c r="A52" s="101" t="s">
        <v>119</v>
      </c>
      <c r="B52" s="102" t="s">
        <v>313</v>
      </c>
      <c r="C52" s="73">
        <v>13.3</v>
      </c>
      <c r="D52" s="84">
        <v>13.8</v>
      </c>
    </row>
    <row r="53" spans="1:4" ht="88.5" customHeight="1">
      <c r="A53" s="100" t="s">
        <v>321</v>
      </c>
      <c r="B53" s="72" t="s">
        <v>314</v>
      </c>
      <c r="C53" s="84">
        <v>222.1</v>
      </c>
      <c r="D53" s="73">
        <v>231.7</v>
      </c>
    </row>
    <row r="54" spans="1:4" ht="47.25" customHeight="1">
      <c r="A54" s="100" t="s">
        <v>193</v>
      </c>
      <c r="B54" s="72" t="s">
        <v>315</v>
      </c>
      <c r="C54" s="73">
        <v>104</v>
      </c>
      <c r="D54" s="73">
        <v>108.5</v>
      </c>
    </row>
    <row r="55" spans="1:4" ht="19.5" customHeight="1">
      <c r="A55" s="131" t="s">
        <v>256</v>
      </c>
      <c r="B55" s="80" t="s">
        <v>316</v>
      </c>
      <c r="C55" s="73">
        <v>10</v>
      </c>
      <c r="D55" s="73">
        <v>10</v>
      </c>
    </row>
    <row r="56" spans="1:4" s="54" customFormat="1" ht="45">
      <c r="A56" s="133" t="s">
        <v>208</v>
      </c>
      <c r="B56" s="80" t="s">
        <v>317</v>
      </c>
      <c r="C56" s="73">
        <v>19</v>
      </c>
      <c r="D56" s="84">
        <v>20</v>
      </c>
    </row>
    <row r="57" spans="1:4" ht="30">
      <c r="A57" s="132" t="s">
        <v>131</v>
      </c>
      <c r="B57" s="72" t="s">
        <v>318</v>
      </c>
      <c r="C57" s="84">
        <v>139.19999999999999</v>
      </c>
      <c r="D57" s="73">
        <v>144.9</v>
      </c>
    </row>
    <row r="58" spans="1:4" ht="14.25">
      <c r="A58" s="82" t="s">
        <v>78</v>
      </c>
      <c r="B58" s="69" t="s">
        <v>319</v>
      </c>
      <c r="C58" s="70">
        <f>C59+C60</f>
        <v>50</v>
      </c>
      <c r="D58" s="70">
        <f>D59+D60</f>
        <v>50</v>
      </c>
    </row>
    <row r="59" spans="1:4" ht="15" customHeight="1">
      <c r="A59" s="74" t="s">
        <v>80</v>
      </c>
      <c r="B59" s="72" t="s">
        <v>322</v>
      </c>
      <c r="C59" s="73">
        <v>0</v>
      </c>
      <c r="D59" s="73">
        <v>0</v>
      </c>
    </row>
    <row r="60" spans="1:4" ht="15">
      <c r="A60" s="74" t="s">
        <v>82</v>
      </c>
      <c r="B60" s="72" t="s">
        <v>323</v>
      </c>
      <c r="C60" s="73">
        <v>50</v>
      </c>
      <c r="D60" s="73">
        <v>50</v>
      </c>
    </row>
    <row r="61" spans="1:4" ht="16.5" customHeight="1">
      <c r="A61" s="142" t="s">
        <v>91</v>
      </c>
      <c r="B61" s="69" t="s">
        <v>320</v>
      </c>
      <c r="C61" s="70">
        <f>C62+C72</f>
        <v>533269.45845999988</v>
      </c>
      <c r="D61" s="70">
        <f>D62+D72</f>
        <v>510737.65845999995</v>
      </c>
    </row>
    <row r="62" spans="1:4" s="54" customFormat="1" ht="28.5">
      <c r="A62" s="82" t="s">
        <v>92</v>
      </c>
      <c r="B62" s="69" t="s">
        <v>324</v>
      </c>
      <c r="C62" s="70">
        <f>C63+C65+C67+C70</f>
        <v>533089.45845999988</v>
      </c>
      <c r="D62" s="70">
        <f>D63+D65+D67+D70</f>
        <v>510557.65845999995</v>
      </c>
    </row>
    <row r="63" spans="1:4" s="54" customFormat="1" ht="21.75" customHeight="1">
      <c r="A63" s="141" t="s">
        <v>326</v>
      </c>
      <c r="B63" s="140" t="s">
        <v>325</v>
      </c>
      <c r="C63" s="70">
        <f>C64</f>
        <v>42044.5</v>
      </c>
      <c r="D63" s="70">
        <f>D64</f>
        <v>42255.9</v>
      </c>
    </row>
    <row r="64" spans="1:4" ht="31.5" customHeight="1">
      <c r="A64" s="177" t="s">
        <v>327</v>
      </c>
      <c r="B64" s="178" t="s">
        <v>328</v>
      </c>
      <c r="C64" s="73">
        <v>42044.5</v>
      </c>
      <c r="D64" s="73">
        <v>42255.9</v>
      </c>
    </row>
    <row r="65" spans="1:14" ht="28.5">
      <c r="A65" s="179" t="s">
        <v>330</v>
      </c>
      <c r="B65" s="180" t="s">
        <v>329</v>
      </c>
      <c r="C65" s="70">
        <f>C66</f>
        <v>40058</v>
      </c>
      <c r="D65" s="70">
        <f>D66</f>
        <v>39827.1</v>
      </c>
    </row>
    <row r="66" spans="1:14" s="54" customFormat="1" ht="15.75" customHeight="1">
      <c r="A66" s="74" t="s">
        <v>93</v>
      </c>
      <c r="B66" s="72" t="s">
        <v>331</v>
      </c>
      <c r="C66" s="84">
        <v>40058</v>
      </c>
      <c r="D66" s="73">
        <v>39827.1</v>
      </c>
    </row>
    <row r="67" spans="1:14" s="54" customFormat="1" ht="21" customHeight="1">
      <c r="A67" s="179" t="s">
        <v>332</v>
      </c>
      <c r="B67" s="69" t="s">
        <v>333</v>
      </c>
      <c r="C67" s="89">
        <f>C68+C69</f>
        <v>449176.39999999997</v>
      </c>
      <c r="D67" s="89">
        <f>D68+D69</f>
        <v>426664.1</v>
      </c>
    </row>
    <row r="68" spans="1:14" ht="30.75" customHeight="1">
      <c r="A68" s="177" t="s">
        <v>334</v>
      </c>
      <c r="B68" s="72" t="s">
        <v>335</v>
      </c>
      <c r="C68" s="84">
        <v>9483.7999999999993</v>
      </c>
      <c r="D68" s="73">
        <v>8920.6</v>
      </c>
    </row>
    <row r="69" spans="1:14" s="119" customFormat="1" ht="18" customHeight="1">
      <c r="A69" s="74" t="s">
        <v>94</v>
      </c>
      <c r="B69" s="72" t="s">
        <v>336</v>
      </c>
      <c r="C69" s="197">
        <v>439692.6</v>
      </c>
      <c r="D69" s="73">
        <v>417743.5</v>
      </c>
      <c r="E69" s="386"/>
      <c r="F69" s="387"/>
      <c r="G69" s="387"/>
      <c r="H69" s="387"/>
      <c r="I69" s="387"/>
      <c r="J69" s="387"/>
      <c r="K69" s="387"/>
      <c r="L69" s="387"/>
      <c r="M69" s="387"/>
      <c r="N69" s="387"/>
    </row>
    <row r="70" spans="1:14" ht="21.75" customHeight="1">
      <c r="A70" s="142" t="s">
        <v>95</v>
      </c>
      <c r="B70" s="69" t="s">
        <v>337</v>
      </c>
      <c r="C70" s="70">
        <f>C71</f>
        <v>1810.55846</v>
      </c>
      <c r="D70" s="70">
        <f>D71</f>
        <v>1810.55846</v>
      </c>
    </row>
    <row r="71" spans="1:14" ht="63" customHeight="1">
      <c r="A71" s="177" t="s">
        <v>175</v>
      </c>
      <c r="B71" s="80" t="s">
        <v>338</v>
      </c>
      <c r="C71" s="84">
        <v>1810.55846</v>
      </c>
      <c r="D71" s="73">
        <v>1810.55846</v>
      </c>
      <c r="E71" s="388"/>
      <c r="F71" s="389"/>
      <c r="G71" s="389"/>
      <c r="H71" s="389"/>
      <c r="I71" s="389"/>
      <c r="J71" s="389"/>
    </row>
    <row r="72" spans="1:14" ht="19.5" customHeight="1">
      <c r="A72" s="142" t="s">
        <v>96</v>
      </c>
      <c r="B72" s="69" t="s">
        <v>339</v>
      </c>
      <c r="C72" s="91">
        <f>C73+C74</f>
        <v>180</v>
      </c>
      <c r="D72" s="91">
        <f>D73+D74</f>
        <v>180</v>
      </c>
    </row>
    <row r="73" spans="1:14" ht="47.25" customHeight="1">
      <c r="A73" s="92" t="s">
        <v>231</v>
      </c>
      <c r="B73" s="72" t="s">
        <v>340</v>
      </c>
      <c r="C73" s="88">
        <v>180</v>
      </c>
      <c r="D73" s="73">
        <v>180</v>
      </c>
    </row>
    <row r="74" spans="1:14" ht="21.75" hidden="1" customHeight="1">
      <c r="A74" s="81" t="s">
        <v>97</v>
      </c>
      <c r="B74" s="72" t="s">
        <v>233</v>
      </c>
      <c r="C74" s="88">
        <v>0</v>
      </c>
      <c r="D74" s="73"/>
    </row>
    <row r="75" spans="1:14" ht="14.25">
      <c r="A75" s="384" t="s">
        <v>98</v>
      </c>
      <c r="B75" s="384"/>
      <c r="C75" s="70">
        <f>C61+C12</f>
        <v>632847.16451999987</v>
      </c>
      <c r="D75" s="70">
        <f>D61+D12</f>
        <v>613815.0059799999</v>
      </c>
    </row>
    <row r="76" spans="1:14" ht="14.25" customHeight="1">
      <c r="A76" s="96"/>
      <c r="B76" s="97"/>
      <c r="C76" s="198"/>
      <c r="D76" s="199"/>
    </row>
    <row r="77" spans="1:14" ht="15">
      <c r="A77" s="143" t="s">
        <v>257</v>
      </c>
      <c r="C77" s="117"/>
      <c r="D77" s="396" t="s">
        <v>258</v>
      </c>
      <c r="E77" s="396"/>
    </row>
    <row r="78" spans="1:14" s="54" customFormat="1" ht="26.25" customHeight="1">
      <c r="A78" s="144"/>
      <c r="B78" s="145"/>
      <c r="C78" s="200"/>
      <c r="D78" s="201"/>
    </row>
    <row r="79" spans="1:14" s="54" customFormat="1" ht="14.25">
      <c r="A79" s="394"/>
      <c r="B79" s="394"/>
      <c r="C79" s="201"/>
      <c r="D79" s="201"/>
    </row>
    <row r="80" spans="1:14" ht="15">
      <c r="A80" s="96"/>
      <c r="B80" s="97"/>
      <c r="C80" s="198"/>
      <c r="D80" s="199"/>
    </row>
    <row r="81" spans="1:5" ht="15">
      <c r="A81" s="143"/>
      <c r="B81" s="395"/>
      <c r="C81" s="395"/>
      <c r="D81" s="199"/>
    </row>
    <row r="82" spans="1:5" s="54" customFormat="1" ht="14.25">
      <c r="A82" s="96"/>
      <c r="B82" s="97"/>
      <c r="C82" s="201"/>
      <c r="D82" s="201"/>
    </row>
    <row r="83" spans="1:5" s="54" customFormat="1" ht="15">
      <c r="A83" s="146"/>
      <c r="B83" s="147"/>
      <c r="C83" s="202"/>
      <c r="D83" s="202"/>
    </row>
    <row r="84" spans="1:5" s="53" customFormat="1" ht="41.25" customHeight="1">
      <c r="A84" s="146"/>
      <c r="B84" s="147"/>
      <c r="C84" s="199"/>
      <c r="D84" s="199"/>
      <c r="E84" s="148"/>
    </row>
    <row r="85" spans="1:5" s="53" customFormat="1" ht="40.5" customHeight="1">
      <c r="A85" s="146"/>
      <c r="B85" s="147"/>
      <c r="C85" s="199"/>
      <c r="D85" s="199"/>
      <c r="E85" s="148"/>
    </row>
    <row r="86" spans="1:5" s="53" customFormat="1" ht="58.5" customHeight="1">
      <c r="A86" s="146"/>
      <c r="B86" s="149"/>
      <c r="C86" s="199"/>
      <c r="D86" s="199"/>
      <c r="E86" s="148"/>
    </row>
    <row r="87" spans="1:5" s="54" customFormat="1" ht="14.25">
      <c r="A87" s="150"/>
      <c r="B87" s="97"/>
      <c r="C87" s="201"/>
      <c r="D87" s="201"/>
      <c r="E87" s="151"/>
    </row>
    <row r="88" spans="1:5" ht="57.6" customHeight="1">
      <c r="A88" s="144"/>
      <c r="B88" s="145"/>
      <c r="C88" s="199"/>
      <c r="D88" s="199"/>
      <c r="E88" s="152"/>
    </row>
    <row r="89" spans="1:5" ht="45" customHeight="1">
      <c r="A89" s="144"/>
      <c r="B89" s="145"/>
      <c r="C89" s="199"/>
      <c r="D89" s="199"/>
      <c r="E89" s="152"/>
    </row>
    <row r="90" spans="1:5" s="53" customFormat="1" ht="42" customHeight="1">
      <c r="A90" s="146"/>
      <c r="B90" s="149"/>
      <c r="C90" s="203"/>
      <c r="D90" s="203"/>
      <c r="E90" s="148"/>
    </row>
    <row r="91" spans="1:5" s="53" customFormat="1" ht="45" customHeight="1">
      <c r="A91" s="146"/>
      <c r="B91" s="149"/>
      <c r="C91" s="203"/>
      <c r="D91" s="203"/>
      <c r="E91" s="148"/>
    </row>
    <row r="92" spans="1:5" ht="55.5" customHeight="1">
      <c r="A92" s="153"/>
      <c r="B92" s="145"/>
      <c r="C92" s="200"/>
      <c r="D92" s="200"/>
      <c r="E92" s="152"/>
    </row>
    <row r="93" spans="1:5" ht="15">
      <c r="A93" s="154"/>
      <c r="B93" s="145"/>
      <c r="C93" s="199"/>
      <c r="D93" s="199"/>
      <c r="E93" s="152"/>
    </row>
    <row r="94" spans="1:5" ht="37.5" customHeight="1">
      <c r="A94" s="155"/>
      <c r="B94" s="149"/>
      <c r="C94" s="199"/>
      <c r="D94" s="199"/>
      <c r="E94" s="152"/>
    </row>
    <row r="95" spans="1:5" ht="15">
      <c r="A95" s="156"/>
      <c r="B95" s="149"/>
      <c r="C95" s="199"/>
      <c r="D95" s="199"/>
      <c r="E95" s="152"/>
    </row>
    <row r="96" spans="1:5" ht="15">
      <c r="A96" s="157"/>
      <c r="B96" s="145"/>
      <c r="C96" s="199"/>
      <c r="D96" s="199"/>
      <c r="E96" s="152"/>
    </row>
    <row r="97" spans="1:5" ht="15">
      <c r="A97" s="158"/>
      <c r="B97" s="149"/>
      <c r="C97" s="199"/>
      <c r="D97" s="199"/>
      <c r="E97" s="152"/>
    </row>
    <row r="98" spans="1:5" s="53" customFormat="1" ht="31.5" customHeight="1">
      <c r="A98" s="158"/>
      <c r="B98" s="149"/>
      <c r="C98" s="199"/>
      <c r="D98" s="199"/>
      <c r="E98" s="148"/>
    </row>
    <row r="99" spans="1:5" s="54" customFormat="1" ht="14.25">
      <c r="A99" s="96"/>
      <c r="B99" s="97"/>
      <c r="C99" s="204"/>
      <c r="D99" s="204"/>
      <c r="E99" s="151"/>
    </row>
    <row r="100" spans="1:5" ht="43.15" customHeight="1">
      <c r="A100" s="159"/>
      <c r="B100" s="145"/>
      <c r="C100" s="199"/>
      <c r="D100" s="199"/>
      <c r="E100" s="152"/>
    </row>
    <row r="101" spans="1:5" ht="30.6" customHeight="1">
      <c r="A101" s="144"/>
      <c r="B101" s="145"/>
      <c r="C101" s="199"/>
      <c r="D101" s="199"/>
      <c r="E101" s="152"/>
    </row>
    <row r="102" spans="1:5" s="54" customFormat="1" ht="15">
      <c r="A102" s="144"/>
      <c r="B102" s="145"/>
      <c r="C102" s="202"/>
      <c r="D102" s="202"/>
      <c r="E102" s="151"/>
    </row>
    <row r="103" spans="1:5" ht="15">
      <c r="A103" s="160"/>
      <c r="B103" s="145"/>
      <c r="C103" s="199"/>
      <c r="D103" s="199"/>
      <c r="E103" s="152"/>
    </row>
    <row r="104" spans="1:5" ht="15.75" customHeight="1">
      <c r="A104" s="144"/>
      <c r="B104" s="145"/>
      <c r="C104" s="199"/>
      <c r="D104" s="199"/>
      <c r="E104" s="152"/>
    </row>
    <row r="105" spans="1:5" ht="44.25" customHeight="1">
      <c r="A105" s="144"/>
      <c r="B105" s="145"/>
      <c r="C105" s="199"/>
      <c r="D105" s="199"/>
      <c r="E105" s="152"/>
    </row>
    <row r="106" spans="1:5" ht="15">
      <c r="A106" s="144"/>
      <c r="B106" s="145"/>
      <c r="C106" s="199"/>
      <c r="D106" s="199"/>
      <c r="E106" s="152"/>
    </row>
    <row r="107" spans="1:5" ht="15">
      <c r="A107" s="144"/>
      <c r="B107" s="145"/>
      <c r="C107" s="199"/>
      <c r="D107" s="199"/>
      <c r="E107" s="152"/>
    </row>
    <row r="108" spans="1:5" ht="15">
      <c r="A108" s="144"/>
      <c r="B108" s="145"/>
      <c r="C108" s="199"/>
      <c r="D108" s="199"/>
      <c r="E108" s="152"/>
    </row>
    <row r="109" spans="1:5" ht="94.5" customHeight="1">
      <c r="A109" s="160"/>
      <c r="B109" s="145"/>
      <c r="C109" s="199"/>
      <c r="D109" s="199"/>
      <c r="E109" s="152"/>
    </row>
    <row r="110" spans="1:5" ht="15">
      <c r="A110" s="144"/>
      <c r="B110" s="145"/>
      <c r="C110" s="199"/>
      <c r="D110" s="199"/>
      <c r="E110" s="152"/>
    </row>
    <row r="111" spans="1:5" s="54" customFormat="1" ht="14.25">
      <c r="A111" s="150"/>
      <c r="B111" s="97"/>
      <c r="C111" s="205"/>
      <c r="D111" s="205"/>
      <c r="E111" s="151"/>
    </row>
    <row r="112" spans="1:5" ht="61.9" customHeight="1">
      <c r="A112" s="144"/>
      <c r="B112" s="145"/>
      <c r="C112" s="199"/>
      <c r="D112" s="199"/>
      <c r="E112" s="152"/>
    </row>
    <row r="113" spans="1:5" s="67" customFormat="1" ht="43.15" customHeight="1">
      <c r="A113" s="144"/>
      <c r="B113" s="145"/>
      <c r="C113" s="206"/>
      <c r="D113" s="206"/>
      <c r="E113" s="161"/>
    </row>
    <row r="114" spans="1:5" s="54" customFormat="1" ht="18.600000000000001" customHeight="1">
      <c r="A114" s="96"/>
      <c r="B114" s="97"/>
      <c r="C114" s="201"/>
      <c r="D114" s="201"/>
      <c r="E114" s="151"/>
    </row>
    <row r="115" spans="1:5" ht="54.6" customHeight="1">
      <c r="A115" s="162"/>
      <c r="B115" s="149"/>
      <c r="C115" s="202"/>
      <c r="D115" s="202"/>
      <c r="E115" s="152"/>
    </row>
    <row r="116" spans="1:5" ht="15" hidden="1">
      <c r="A116" s="162"/>
      <c r="B116" s="149"/>
      <c r="C116" s="207"/>
      <c r="D116" s="207"/>
      <c r="E116" s="152"/>
    </row>
    <row r="117" spans="1:5" ht="75.75" hidden="1" customHeight="1">
      <c r="A117" s="162"/>
      <c r="B117" s="149"/>
      <c r="C117" s="207"/>
      <c r="D117" s="207"/>
      <c r="E117" s="152"/>
    </row>
    <row r="118" spans="1:5" ht="15" hidden="1">
      <c r="A118" s="162"/>
      <c r="B118" s="149"/>
      <c r="C118" s="200"/>
      <c r="D118" s="200"/>
      <c r="E118" s="152"/>
    </row>
    <row r="119" spans="1:5" ht="15" hidden="1">
      <c r="A119" s="162"/>
      <c r="B119" s="149"/>
      <c r="C119" s="207"/>
      <c r="D119" s="207"/>
      <c r="E119" s="152"/>
    </row>
    <row r="120" spans="1:5" ht="48.6" customHeight="1">
      <c r="A120" s="144"/>
      <c r="B120" s="145"/>
      <c r="C120" s="200"/>
      <c r="D120" s="200"/>
      <c r="E120" s="152"/>
    </row>
    <row r="121" spans="1:5" ht="47.45" customHeight="1">
      <c r="A121" s="144"/>
      <c r="B121" s="145"/>
      <c r="C121" s="200"/>
      <c r="D121" s="200"/>
      <c r="E121" s="152"/>
    </row>
    <row r="122" spans="1:5" s="54" customFormat="1" ht="16.899999999999999" customHeight="1">
      <c r="A122" s="150"/>
      <c r="B122" s="97"/>
      <c r="C122" s="204"/>
      <c r="D122" s="204"/>
      <c r="E122" s="151"/>
    </row>
    <row r="123" spans="1:5" ht="29.25" customHeight="1">
      <c r="A123" s="163"/>
      <c r="B123" s="145"/>
      <c r="C123" s="200"/>
      <c r="D123" s="200"/>
      <c r="E123" s="152"/>
    </row>
    <row r="124" spans="1:5" s="56" customFormat="1" ht="16.899999999999999" customHeight="1">
      <c r="A124" s="96"/>
      <c r="B124" s="97"/>
      <c r="C124" s="208"/>
      <c r="D124" s="208"/>
      <c r="E124" s="164"/>
    </row>
    <row r="125" spans="1:5" s="57" customFormat="1" ht="29.45" customHeight="1">
      <c r="A125" s="165"/>
      <c r="B125" s="145"/>
      <c r="C125" s="200"/>
      <c r="D125" s="200"/>
      <c r="E125" s="166"/>
    </row>
    <row r="126" spans="1:5" s="57" customFormat="1" ht="36.75" hidden="1" customHeight="1">
      <c r="A126" s="160"/>
      <c r="B126" s="145"/>
      <c r="C126" s="200"/>
      <c r="D126" s="200"/>
      <c r="E126" s="166"/>
    </row>
    <row r="127" spans="1:5" s="57" customFormat="1" ht="67.5" hidden="1" customHeight="1">
      <c r="A127" s="167"/>
      <c r="B127" s="97"/>
      <c r="C127" s="209"/>
      <c r="D127" s="209"/>
      <c r="E127" s="166"/>
    </row>
    <row r="128" spans="1:5" s="57" customFormat="1" ht="35.25" hidden="1" customHeight="1">
      <c r="A128" s="168"/>
      <c r="B128" s="169"/>
      <c r="C128" s="200"/>
      <c r="D128" s="200"/>
      <c r="E128" s="166"/>
    </row>
    <row r="129" spans="1:5" s="54" customFormat="1" ht="14.25" hidden="1">
      <c r="A129" s="96"/>
      <c r="B129" s="97"/>
      <c r="C129" s="201"/>
      <c r="D129" s="201"/>
      <c r="E129" s="151"/>
    </row>
    <row r="130" spans="1:5" ht="28.5" hidden="1" customHeight="1">
      <c r="A130" s="144"/>
      <c r="B130" s="145"/>
      <c r="C130" s="200"/>
      <c r="D130" s="200"/>
      <c r="E130" s="152"/>
    </row>
    <row r="131" spans="1:5" ht="14.25">
      <c r="A131" s="394"/>
      <c r="B131" s="394"/>
      <c r="C131" s="201"/>
      <c r="D131" s="201"/>
      <c r="E131" s="152"/>
    </row>
    <row r="132" spans="1:5" ht="15">
      <c r="A132" s="96"/>
      <c r="B132" s="97"/>
      <c r="C132" s="198"/>
      <c r="D132" s="198"/>
      <c r="E132" s="152"/>
    </row>
    <row r="133" spans="1:5" s="120" customFormat="1" ht="15.75">
      <c r="A133" s="170"/>
      <c r="B133" s="171"/>
      <c r="C133" s="385"/>
      <c r="D133" s="385"/>
      <c r="E133" s="172"/>
    </row>
    <row r="134" spans="1:5" ht="15">
      <c r="A134" s="173"/>
      <c r="B134" s="174"/>
      <c r="C134" s="198"/>
      <c r="D134" s="198"/>
      <c r="E134" s="152"/>
    </row>
    <row r="135" spans="1:5">
      <c r="A135" s="175"/>
      <c r="B135" s="152"/>
      <c r="C135" s="210"/>
      <c r="D135" s="210"/>
      <c r="E135" s="152"/>
    </row>
  </sheetData>
  <mergeCells count="12">
    <mergeCell ref="C133:D133"/>
    <mergeCell ref="E69:N69"/>
    <mergeCell ref="E71:J71"/>
    <mergeCell ref="B10:B11"/>
    <mergeCell ref="A8:D8"/>
    <mergeCell ref="A10:A11"/>
    <mergeCell ref="C10:D10"/>
    <mergeCell ref="A131:B131"/>
    <mergeCell ref="A79:B79"/>
    <mergeCell ref="B81:C81"/>
    <mergeCell ref="A75:B75"/>
    <mergeCell ref="D77:E77"/>
  </mergeCells>
  <phoneticPr fontId="15" type="noConversion"/>
  <hyperlinks>
    <hyperlink ref="A16" r:id="rId1" display="http://www.consultant.ru/cons/cgi/online.cgi?req=doc&amp;base=LAW&amp;n=198941&amp;rnd=235642.291926313&amp;dst=3019&amp;fld=134"/>
    <hyperlink ref="A17" r:id="rId2" display="http://www.consultant.ru/cons/cgi/online.cgi?req=doc&amp;base=LAW&amp;n=198941&amp;rnd=235642.6204346&amp;dst=101491&amp;fld=134"/>
    <hyperlink ref="A19" r:id="rId3" display="http://www.consultant.ru/cons/cgi/online.cgi?req=doc&amp;base=LAW&amp;n=198941&amp;rnd=235642.187433877&amp;dst=100606&amp;fld=134"/>
  </hyperlinks>
  <pageMargins left="0.74803149606299213" right="0.35433070866141736" top="0.78740157480314965" bottom="0.59055118110236227" header="0.51181102362204722" footer="0.51181102362204722"/>
  <pageSetup paperSize="9" scale="75" orientation="portrait" verticalDpi="200" r:id="rId4"/>
  <headerFooter differentFirst="1" alignWithMargins="0">
    <oddHeader>&amp;C&amp;P</oddHead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A57" sqref="A57:E57"/>
    </sheetView>
  </sheetViews>
  <sheetFormatPr defaultColWidth="9.140625" defaultRowHeight="12.75"/>
  <cols>
    <col min="1" max="1" width="18.7109375" style="1" customWidth="1"/>
    <col min="2" max="2" width="22.5703125" style="1" customWidth="1"/>
    <col min="3" max="3" width="30.28515625" style="1" customWidth="1"/>
    <col min="4" max="4" width="40.7109375" style="1" customWidth="1"/>
    <col min="5" max="5" width="9.140625" style="1"/>
    <col min="6" max="6" width="64.85546875" style="1" customWidth="1"/>
    <col min="7" max="16384" width="9.140625" style="1"/>
  </cols>
  <sheetData>
    <row r="1" spans="1:4">
      <c r="D1" s="2"/>
    </row>
    <row r="2" spans="1:4">
      <c r="D2" s="2"/>
    </row>
    <row r="3" spans="1:4">
      <c r="D3" s="2"/>
    </row>
    <row r="4" spans="1:4">
      <c r="D4" s="2"/>
    </row>
    <row r="5" spans="1:4">
      <c r="D5" s="2"/>
    </row>
    <row r="6" spans="1:4" ht="36.75" customHeight="1"/>
    <row r="7" spans="1:4" ht="12.75" customHeight="1">
      <c r="A7" s="407" t="s">
        <v>248</v>
      </c>
      <c r="B7" s="407"/>
      <c r="C7" s="407"/>
      <c r="D7" s="407"/>
    </row>
    <row r="8" spans="1:4" ht="83.25" customHeight="1">
      <c r="A8" s="407"/>
      <c r="B8" s="407"/>
      <c r="C8" s="407"/>
      <c r="D8" s="407"/>
    </row>
    <row r="9" spans="1:4" ht="15.75">
      <c r="A9" s="4"/>
      <c r="B9" s="4"/>
      <c r="C9" s="4"/>
      <c r="D9" s="4"/>
    </row>
    <row r="10" spans="1:4" ht="12.75" customHeight="1">
      <c r="A10" s="408" t="s">
        <v>176</v>
      </c>
      <c r="B10" s="408"/>
      <c r="C10" s="409" t="s">
        <v>177</v>
      </c>
      <c r="D10" s="409"/>
    </row>
    <row r="11" spans="1:4" ht="42.75">
      <c r="A11" s="106" t="s">
        <v>2</v>
      </c>
      <c r="B11" s="106" t="s">
        <v>3</v>
      </c>
      <c r="C11" s="409"/>
      <c r="D11" s="409"/>
    </row>
    <row r="12" spans="1:4" s="47" customFormat="1" ht="27.75" customHeight="1">
      <c r="A12" s="113" t="s">
        <v>197</v>
      </c>
      <c r="B12" s="108"/>
      <c r="C12" s="405" t="s">
        <v>212</v>
      </c>
      <c r="D12" s="405"/>
    </row>
    <row r="13" spans="1:4" s="47" customFormat="1" ht="18.75" customHeight="1">
      <c r="A13" s="114" t="s">
        <v>197</v>
      </c>
      <c r="B13" s="109" t="s">
        <v>45</v>
      </c>
      <c r="C13" s="399" t="s">
        <v>44</v>
      </c>
      <c r="D13" s="399"/>
    </row>
    <row r="14" spans="1:4" s="47" customFormat="1" ht="30.75" customHeight="1">
      <c r="A14" s="114" t="s">
        <v>197</v>
      </c>
      <c r="B14" s="80" t="s">
        <v>203</v>
      </c>
      <c r="C14" s="411" t="s">
        <v>202</v>
      </c>
      <c r="D14" s="411"/>
    </row>
    <row r="15" spans="1:4" s="47" customFormat="1" ht="29.25" customHeight="1">
      <c r="A15" s="114" t="s">
        <v>197</v>
      </c>
      <c r="B15" s="80" t="s">
        <v>204</v>
      </c>
      <c r="C15" s="411" t="s">
        <v>206</v>
      </c>
      <c r="D15" s="411"/>
    </row>
    <row r="16" spans="1:4" s="47" customFormat="1" ht="19.5" customHeight="1">
      <c r="A16" s="114" t="s">
        <v>197</v>
      </c>
      <c r="B16" s="80" t="s">
        <v>225</v>
      </c>
      <c r="C16" s="411" t="s">
        <v>226</v>
      </c>
      <c r="D16" s="411"/>
    </row>
    <row r="17" spans="1:4" s="47" customFormat="1" ht="21.75" customHeight="1">
      <c r="A17" s="114" t="s">
        <v>197</v>
      </c>
      <c r="B17" s="80" t="s">
        <v>205</v>
      </c>
      <c r="C17" s="412" t="s">
        <v>207</v>
      </c>
      <c r="D17" s="412"/>
    </row>
    <row r="18" spans="1:4" s="191" customFormat="1" ht="31.5" customHeight="1">
      <c r="A18" s="189" t="s">
        <v>351</v>
      </c>
      <c r="B18" s="190"/>
      <c r="C18" s="397" t="s">
        <v>352</v>
      </c>
      <c r="D18" s="397"/>
    </row>
    <row r="19" spans="1:4" s="47" customFormat="1" ht="32.25" customHeight="1">
      <c r="A19" s="114" t="s">
        <v>351</v>
      </c>
      <c r="B19" s="80" t="s">
        <v>353</v>
      </c>
      <c r="C19" s="398" t="s">
        <v>354</v>
      </c>
      <c r="D19" s="398"/>
    </row>
    <row r="20" spans="1:4" s="47" customFormat="1" ht="32.25" customHeight="1">
      <c r="A20" s="114" t="s">
        <v>351</v>
      </c>
      <c r="B20" s="109" t="s">
        <v>132</v>
      </c>
      <c r="C20" s="399" t="s">
        <v>131</v>
      </c>
      <c r="D20" s="399"/>
    </row>
    <row r="21" spans="1:4" s="115" customFormat="1" ht="22.5" customHeight="1">
      <c r="A21" s="104">
        <v>100</v>
      </c>
      <c r="B21" s="110"/>
      <c r="C21" s="406" t="s">
        <v>246</v>
      </c>
      <c r="D21" s="406"/>
    </row>
    <row r="22" spans="1:4" s="115" customFormat="1" ht="59.25" customHeight="1">
      <c r="A22" s="111" t="s">
        <v>230</v>
      </c>
      <c r="B22" s="72" t="s">
        <v>241</v>
      </c>
      <c r="C22" s="401" t="s">
        <v>263</v>
      </c>
      <c r="D22" s="401"/>
    </row>
    <row r="23" spans="1:4" s="115" customFormat="1" ht="76.5" customHeight="1">
      <c r="A23" s="111" t="s">
        <v>230</v>
      </c>
      <c r="B23" s="72" t="s">
        <v>242</v>
      </c>
      <c r="C23" s="401" t="s">
        <v>264</v>
      </c>
      <c r="D23" s="401"/>
    </row>
    <row r="24" spans="1:4" s="115" customFormat="1" ht="61.5" customHeight="1">
      <c r="A24" s="111" t="s">
        <v>230</v>
      </c>
      <c r="B24" s="72" t="s">
        <v>243</v>
      </c>
      <c r="C24" s="401" t="s">
        <v>265</v>
      </c>
      <c r="D24" s="401"/>
    </row>
    <row r="25" spans="1:4" s="115" customFormat="1" ht="59.25" customHeight="1">
      <c r="A25" s="111" t="s">
        <v>230</v>
      </c>
      <c r="B25" s="72" t="s">
        <v>244</v>
      </c>
      <c r="C25" s="401" t="s">
        <v>266</v>
      </c>
      <c r="D25" s="401"/>
    </row>
    <row r="26" spans="1:4" ht="23.25" customHeight="1">
      <c r="A26" s="403" t="s">
        <v>190</v>
      </c>
      <c r="B26" s="403"/>
      <c r="C26" s="403"/>
      <c r="D26" s="403"/>
    </row>
    <row r="27" spans="1:4" s="47" customFormat="1" ht="30.75" customHeight="1">
      <c r="A27" s="107">
        <v>141</v>
      </c>
      <c r="B27" s="108"/>
      <c r="C27" s="405" t="s">
        <v>192</v>
      </c>
      <c r="D27" s="405"/>
    </row>
    <row r="28" spans="1:4" s="47" customFormat="1" ht="30.75" customHeight="1">
      <c r="A28" s="109">
        <v>141</v>
      </c>
      <c r="B28" s="109" t="s">
        <v>349</v>
      </c>
      <c r="C28" s="399" t="s">
        <v>350</v>
      </c>
      <c r="D28" s="399"/>
    </row>
    <row r="29" spans="1:4" s="47" customFormat="1" ht="47.25" customHeight="1">
      <c r="A29" s="109">
        <v>141</v>
      </c>
      <c r="B29" s="109" t="s">
        <v>127</v>
      </c>
      <c r="C29" s="399" t="s">
        <v>193</v>
      </c>
      <c r="D29" s="399"/>
    </row>
    <row r="30" spans="1:4" s="47" customFormat="1" ht="30.75" customHeight="1">
      <c r="A30" s="109">
        <v>141</v>
      </c>
      <c r="B30" s="109" t="s">
        <v>132</v>
      </c>
      <c r="C30" s="399" t="s">
        <v>131</v>
      </c>
      <c r="D30" s="399"/>
    </row>
    <row r="31" spans="1:4" s="47" customFormat="1" ht="47.25" customHeight="1">
      <c r="A31" s="107">
        <v>177</v>
      </c>
      <c r="B31" s="109"/>
      <c r="C31" s="405" t="s">
        <v>213</v>
      </c>
      <c r="D31" s="405"/>
    </row>
    <row r="32" spans="1:4" s="47" customFormat="1" ht="32.25" customHeight="1">
      <c r="A32" s="109">
        <v>177</v>
      </c>
      <c r="B32" s="109" t="s">
        <v>132</v>
      </c>
      <c r="C32" s="399" t="s">
        <v>131</v>
      </c>
      <c r="D32" s="399"/>
    </row>
    <row r="33" spans="1:4" s="47" customFormat="1" ht="16.5" customHeight="1">
      <c r="A33" s="104">
        <v>182</v>
      </c>
      <c r="B33" s="110"/>
      <c r="C33" s="406" t="s">
        <v>214</v>
      </c>
      <c r="D33" s="406"/>
    </row>
    <row r="34" spans="1:4" s="47" customFormat="1" ht="15" customHeight="1">
      <c r="A34" s="111">
        <v>182</v>
      </c>
      <c r="B34" s="112" t="s">
        <v>215</v>
      </c>
      <c r="C34" s="410" t="s">
        <v>217</v>
      </c>
      <c r="D34" s="410"/>
    </row>
    <row r="35" spans="1:4" s="47" customFormat="1" ht="16.5" customHeight="1">
      <c r="A35" s="111">
        <v>182</v>
      </c>
      <c r="B35" s="112" t="s">
        <v>216</v>
      </c>
      <c r="C35" s="410" t="s">
        <v>218</v>
      </c>
      <c r="D35" s="410"/>
    </row>
    <row r="36" spans="1:4" s="47" customFormat="1" ht="18.75" customHeight="1">
      <c r="A36" s="111" t="s">
        <v>8</v>
      </c>
      <c r="B36" s="112" t="s">
        <v>355</v>
      </c>
      <c r="C36" s="410" t="s">
        <v>20</v>
      </c>
      <c r="D36" s="410"/>
    </row>
    <row r="37" spans="1:4" s="47" customFormat="1" ht="16.5" customHeight="1">
      <c r="A37" s="111">
        <v>182</v>
      </c>
      <c r="B37" s="112" t="s">
        <v>23</v>
      </c>
      <c r="C37" s="410" t="s">
        <v>210</v>
      </c>
      <c r="D37" s="410"/>
    </row>
    <row r="38" spans="1:4" s="47" customFormat="1" ht="45.75" customHeight="1">
      <c r="A38" s="111">
        <v>182</v>
      </c>
      <c r="B38" s="80" t="s">
        <v>27</v>
      </c>
      <c r="C38" s="410" t="s">
        <v>26</v>
      </c>
      <c r="D38" s="410"/>
    </row>
    <row r="39" spans="1:4" s="47" customFormat="1" ht="33" hidden="1" customHeight="1">
      <c r="A39" s="111">
        <v>182</v>
      </c>
      <c r="B39" s="112" t="s">
        <v>31</v>
      </c>
      <c r="C39" s="410" t="s">
        <v>236</v>
      </c>
      <c r="D39" s="410"/>
    </row>
    <row r="40" spans="1:4" s="47" customFormat="1" ht="31.5" customHeight="1">
      <c r="A40" s="111" t="s">
        <v>8</v>
      </c>
      <c r="B40" s="72" t="s">
        <v>118</v>
      </c>
      <c r="C40" s="404" t="s">
        <v>117</v>
      </c>
      <c r="D40" s="404"/>
    </row>
    <row r="41" spans="1:4" s="47" customFormat="1" ht="44.25" customHeight="1">
      <c r="A41" s="111" t="s">
        <v>8</v>
      </c>
      <c r="B41" s="72" t="s">
        <v>120</v>
      </c>
      <c r="C41" s="413" t="s">
        <v>119</v>
      </c>
      <c r="D41" s="413"/>
    </row>
    <row r="42" spans="1:4" s="47" customFormat="1" ht="73.5" customHeight="1">
      <c r="A42" s="107">
        <v>188</v>
      </c>
      <c r="B42" s="108"/>
      <c r="C42" s="405" t="s">
        <v>219</v>
      </c>
      <c r="D42" s="405"/>
    </row>
    <row r="43" spans="1:4" s="47" customFormat="1" ht="46.5" customHeight="1">
      <c r="A43" s="109">
        <v>188</v>
      </c>
      <c r="B43" s="80" t="s">
        <v>209</v>
      </c>
      <c r="C43" s="399" t="s">
        <v>208</v>
      </c>
      <c r="D43" s="399"/>
    </row>
    <row r="44" spans="1:4" s="47" customFormat="1" ht="32.25" customHeight="1">
      <c r="A44" s="109">
        <v>188</v>
      </c>
      <c r="B44" s="72" t="s">
        <v>132</v>
      </c>
      <c r="C44" s="404" t="s">
        <v>131</v>
      </c>
      <c r="D44" s="404"/>
    </row>
    <row r="45" spans="1:4" s="47" customFormat="1" ht="29.25" customHeight="1">
      <c r="A45" s="104" t="s">
        <v>356</v>
      </c>
      <c r="B45" s="112"/>
      <c r="C45" s="406" t="s">
        <v>357</v>
      </c>
      <c r="D45" s="406"/>
    </row>
    <row r="46" spans="1:4" s="47" customFormat="1" ht="59.25" customHeight="1">
      <c r="A46" s="71" t="s">
        <v>356</v>
      </c>
      <c r="B46" s="190" t="s">
        <v>358</v>
      </c>
      <c r="C46" s="404" t="s">
        <v>359</v>
      </c>
      <c r="D46" s="404"/>
    </row>
    <row r="47" spans="1:4" ht="18" customHeight="1">
      <c r="A47" s="403" t="s">
        <v>191</v>
      </c>
      <c r="B47" s="403"/>
      <c r="C47" s="403"/>
      <c r="D47" s="403"/>
    </row>
    <row r="48" spans="1:4" s="47" customFormat="1" ht="17.25" customHeight="1">
      <c r="A48" s="107">
        <v>815</v>
      </c>
      <c r="B48" s="108"/>
      <c r="C48" s="405" t="s">
        <v>186</v>
      </c>
      <c r="D48" s="405"/>
    </row>
    <row r="49" spans="1:5" s="47" customFormat="1" ht="17.25" customHeight="1">
      <c r="A49" s="109">
        <v>815</v>
      </c>
      <c r="B49" s="109" t="s">
        <v>187</v>
      </c>
      <c r="C49" s="399" t="s">
        <v>188</v>
      </c>
      <c r="D49" s="399"/>
    </row>
    <row r="50" spans="1:5" s="47" customFormat="1" ht="31.5" customHeight="1">
      <c r="A50" s="109">
        <v>815</v>
      </c>
      <c r="B50" s="109" t="s">
        <v>132</v>
      </c>
      <c r="C50" s="399" t="s">
        <v>131</v>
      </c>
      <c r="D50" s="399"/>
    </row>
    <row r="51" spans="1:5" s="47" customFormat="1" ht="19.5" customHeight="1">
      <c r="A51" s="107">
        <v>840</v>
      </c>
      <c r="B51" s="109"/>
      <c r="C51" s="402" t="s">
        <v>360</v>
      </c>
      <c r="D51" s="402"/>
    </row>
    <row r="52" spans="1:5" s="47" customFormat="1" ht="32.25" customHeight="1">
      <c r="A52" s="109">
        <v>840</v>
      </c>
      <c r="B52" s="109" t="s">
        <v>132</v>
      </c>
      <c r="C52" s="399" t="s">
        <v>131</v>
      </c>
      <c r="D52" s="399"/>
    </row>
    <row r="53" spans="1:5" s="47" customFormat="1" ht="44.25" customHeight="1">
      <c r="A53" s="403" t="s">
        <v>189</v>
      </c>
      <c r="B53" s="403"/>
      <c r="C53" s="403"/>
      <c r="D53" s="403"/>
    </row>
    <row r="54" spans="1:5" s="47" customFormat="1" ht="33.75" customHeight="1">
      <c r="A54" s="109"/>
      <c r="B54" s="109" t="s">
        <v>132</v>
      </c>
      <c r="C54" s="399" t="s">
        <v>131</v>
      </c>
      <c r="D54" s="399"/>
    </row>
    <row r="55" spans="1:5" ht="15">
      <c r="A55" s="105"/>
      <c r="B55" s="105"/>
      <c r="C55" s="105"/>
      <c r="D55" s="105"/>
    </row>
    <row r="56" spans="1:5" ht="15">
      <c r="A56" s="105"/>
      <c r="B56" s="105"/>
      <c r="C56" s="105"/>
      <c r="D56" s="105"/>
    </row>
    <row r="57" spans="1:5" s="48" customFormat="1" ht="15">
      <c r="A57" s="143" t="s">
        <v>257</v>
      </c>
      <c r="C57" s="187"/>
      <c r="D57" s="400" t="s">
        <v>258</v>
      </c>
      <c r="E57" s="400"/>
    </row>
  </sheetData>
  <mergeCells count="47">
    <mergeCell ref="A26:D26"/>
    <mergeCell ref="C27:D27"/>
    <mergeCell ref="C29:D29"/>
    <mergeCell ref="C31:D31"/>
    <mergeCell ref="C32:D32"/>
    <mergeCell ref="C28:D28"/>
    <mergeCell ref="C30:D30"/>
    <mergeCell ref="C43:D43"/>
    <mergeCell ref="C46:D46"/>
    <mergeCell ref="C49:D49"/>
    <mergeCell ref="A47:D47"/>
    <mergeCell ref="C33:D33"/>
    <mergeCell ref="C40:D40"/>
    <mergeCell ref="C41:D41"/>
    <mergeCell ref="C42:D42"/>
    <mergeCell ref="A7:D8"/>
    <mergeCell ref="A10:B10"/>
    <mergeCell ref="C10:D11"/>
    <mergeCell ref="C39:D39"/>
    <mergeCell ref="C34:D34"/>
    <mergeCell ref="C35:D35"/>
    <mergeCell ref="C36:D36"/>
    <mergeCell ref="C37:D37"/>
    <mergeCell ref="C12:D12"/>
    <mergeCell ref="C13:D13"/>
    <mergeCell ref="C14:D14"/>
    <mergeCell ref="C38:D38"/>
    <mergeCell ref="C15:D15"/>
    <mergeCell ref="C17:D17"/>
    <mergeCell ref="C16:D16"/>
    <mergeCell ref="C21:D21"/>
    <mergeCell ref="C18:D18"/>
    <mergeCell ref="C19:D19"/>
    <mergeCell ref="C20:D20"/>
    <mergeCell ref="C52:D52"/>
    <mergeCell ref="D57:E57"/>
    <mergeCell ref="C25:D25"/>
    <mergeCell ref="C22:D22"/>
    <mergeCell ref="C23:D23"/>
    <mergeCell ref="C24:D24"/>
    <mergeCell ref="C54:D54"/>
    <mergeCell ref="C51:D51"/>
    <mergeCell ref="C50:D50"/>
    <mergeCell ref="A53:D53"/>
    <mergeCell ref="C44:D44"/>
    <mergeCell ref="C48:D48"/>
    <mergeCell ref="C45:D45"/>
  </mergeCells>
  <phoneticPr fontId="15" type="noConversion"/>
  <printOptions horizontalCentered="1"/>
  <pageMargins left="0.78740157480314965" right="0.39370078740157483" top="0.78740157480314965" bottom="0.39370078740157483" header="0.31496062992125984" footer="0.31496062992125984"/>
  <pageSetup paperSize="9" scale="80" fitToHeight="28" orientation="portrait" verticalDpi="0" r:id="rId1"/>
  <headerFooter differentFirst="1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110" zoomScaleSheetLayoutView="110" workbookViewId="0">
      <selection activeCell="I11" sqref="I11"/>
    </sheetView>
  </sheetViews>
  <sheetFormatPr defaultColWidth="9.140625" defaultRowHeight="12.75"/>
  <cols>
    <col min="1" max="1" width="14.42578125" style="58" customWidth="1"/>
    <col min="2" max="2" width="19.5703125" style="58" customWidth="1"/>
    <col min="3" max="3" width="30.28515625" style="58" customWidth="1"/>
    <col min="4" max="4" width="50" style="58" customWidth="1"/>
    <col min="5" max="16384" width="9.140625" style="58"/>
  </cols>
  <sheetData>
    <row r="1" spans="1:4">
      <c r="D1" s="59"/>
    </row>
    <row r="2" spans="1:4">
      <c r="D2" s="59"/>
    </row>
    <row r="3" spans="1:4">
      <c r="D3" s="59"/>
    </row>
    <row r="4" spans="1:4" ht="19.5" customHeight="1">
      <c r="D4" s="59"/>
    </row>
    <row r="5" spans="1:4" ht="24" customHeight="1"/>
    <row r="6" spans="1:4" ht="12.75" customHeight="1">
      <c r="A6" s="414" t="s">
        <v>245</v>
      </c>
      <c r="B6" s="414"/>
      <c r="C6" s="414"/>
      <c r="D6" s="414"/>
    </row>
    <row r="7" spans="1:4" ht="42" customHeight="1">
      <c r="A7" s="414"/>
      <c r="B7" s="414"/>
      <c r="C7" s="414"/>
      <c r="D7" s="414"/>
    </row>
    <row r="8" spans="1:4" ht="15.75">
      <c r="A8" s="60"/>
      <c r="B8" s="60"/>
      <c r="C8" s="60"/>
      <c r="D8" s="60"/>
    </row>
    <row r="9" spans="1:4" ht="12.75" customHeight="1">
      <c r="A9" s="415" t="s">
        <v>176</v>
      </c>
      <c r="B9" s="416"/>
      <c r="C9" s="417" t="s">
        <v>177</v>
      </c>
      <c r="D9" s="418"/>
    </row>
    <row r="10" spans="1:4" ht="32.450000000000003" customHeight="1">
      <c r="A10" s="61" t="s">
        <v>2</v>
      </c>
      <c r="B10" s="61" t="s">
        <v>3</v>
      </c>
      <c r="C10" s="419"/>
      <c r="D10" s="420"/>
    </row>
    <row r="11" spans="1:4" s="64" customFormat="1" ht="42.75" customHeight="1">
      <c r="A11" s="62">
        <v>904</v>
      </c>
      <c r="B11" s="63"/>
      <c r="C11" s="421" t="s">
        <v>223</v>
      </c>
      <c r="D11" s="422"/>
    </row>
    <row r="12" spans="1:4" s="64" customFormat="1" ht="28.5" customHeight="1">
      <c r="A12" s="65">
        <v>904</v>
      </c>
      <c r="B12" s="124" t="s">
        <v>220</v>
      </c>
      <c r="C12" s="423" t="s">
        <v>54</v>
      </c>
      <c r="D12" s="422"/>
    </row>
    <row r="13" spans="1:4" s="64" customFormat="1" ht="15.75" customHeight="1">
      <c r="A13" s="65">
        <v>904</v>
      </c>
      <c r="B13" s="65" t="s">
        <v>178</v>
      </c>
      <c r="C13" s="423" t="s">
        <v>179</v>
      </c>
      <c r="D13" s="422"/>
    </row>
    <row r="14" spans="1:4" s="64" customFormat="1" ht="16.5" customHeight="1">
      <c r="A14" s="65">
        <v>904</v>
      </c>
      <c r="B14" s="65" t="s">
        <v>85</v>
      </c>
      <c r="C14" s="423" t="s">
        <v>84</v>
      </c>
      <c r="D14" s="422"/>
    </row>
    <row r="15" spans="1:4" s="64" customFormat="1" ht="28.15" customHeight="1">
      <c r="A15" s="65">
        <v>904</v>
      </c>
      <c r="B15" s="65" t="s">
        <v>232</v>
      </c>
      <c r="C15" s="424" t="s">
        <v>238</v>
      </c>
      <c r="D15" s="425"/>
    </row>
    <row r="16" spans="1:4" s="64" customFormat="1" ht="27.75" customHeight="1">
      <c r="A16" s="62">
        <v>907</v>
      </c>
      <c r="B16" s="63"/>
      <c r="C16" s="421" t="s">
        <v>180</v>
      </c>
      <c r="D16" s="422"/>
    </row>
    <row r="17" spans="1:4" s="64" customFormat="1" ht="30" customHeight="1">
      <c r="A17" s="65">
        <v>907</v>
      </c>
      <c r="B17" s="124" t="s">
        <v>220</v>
      </c>
      <c r="C17" s="423" t="s">
        <v>54</v>
      </c>
      <c r="D17" s="422"/>
    </row>
    <row r="18" spans="1:4" s="64" customFormat="1" ht="15.75" customHeight="1">
      <c r="A18" s="65">
        <v>907</v>
      </c>
      <c r="B18" s="65" t="s">
        <v>178</v>
      </c>
      <c r="C18" s="423" t="s">
        <v>179</v>
      </c>
      <c r="D18" s="422"/>
    </row>
    <row r="19" spans="1:4" s="64" customFormat="1" ht="16.5" customHeight="1">
      <c r="A19" s="65">
        <v>907</v>
      </c>
      <c r="B19" s="65" t="s">
        <v>85</v>
      </c>
      <c r="C19" s="423" t="s">
        <v>84</v>
      </c>
      <c r="D19" s="422"/>
    </row>
    <row r="20" spans="1:4" s="64" customFormat="1" ht="27" customHeight="1">
      <c r="A20" s="65">
        <v>907</v>
      </c>
      <c r="B20" s="128" t="s">
        <v>361</v>
      </c>
      <c r="C20" s="423" t="s">
        <v>334</v>
      </c>
      <c r="D20" s="422"/>
    </row>
    <row r="21" spans="1:4" s="64" customFormat="1" ht="16.5" customHeight="1">
      <c r="A21" s="65">
        <v>907</v>
      </c>
      <c r="B21" s="128" t="s">
        <v>362</v>
      </c>
      <c r="C21" s="423" t="s">
        <v>94</v>
      </c>
      <c r="D21" s="422"/>
    </row>
    <row r="22" spans="1:4" s="64" customFormat="1" ht="19.5" customHeight="1">
      <c r="A22" s="65">
        <v>907</v>
      </c>
      <c r="B22" s="65" t="s">
        <v>221</v>
      </c>
      <c r="C22" s="423" t="s">
        <v>88</v>
      </c>
      <c r="D22" s="422"/>
    </row>
    <row r="23" spans="1:4" s="64" customFormat="1" ht="30.75" customHeight="1">
      <c r="A23" s="62">
        <v>910</v>
      </c>
      <c r="B23" s="63"/>
      <c r="C23" s="421" t="s">
        <v>182</v>
      </c>
      <c r="D23" s="422"/>
    </row>
    <row r="24" spans="1:4" s="64" customFormat="1" ht="30.75" customHeight="1">
      <c r="A24" s="65">
        <v>910</v>
      </c>
      <c r="B24" s="128" t="s">
        <v>363</v>
      </c>
      <c r="C24" s="423" t="s">
        <v>252</v>
      </c>
      <c r="D24" s="432"/>
    </row>
    <row r="25" spans="1:4" s="64" customFormat="1" ht="18" customHeight="1">
      <c r="A25" s="65">
        <v>910</v>
      </c>
      <c r="B25" s="65" t="s">
        <v>178</v>
      </c>
      <c r="C25" s="423" t="s">
        <v>179</v>
      </c>
      <c r="D25" s="422"/>
    </row>
    <row r="26" spans="1:4" s="64" customFormat="1" ht="12.75" customHeight="1">
      <c r="A26" s="65">
        <v>910</v>
      </c>
      <c r="B26" s="65" t="s">
        <v>85</v>
      </c>
      <c r="C26" s="423" t="s">
        <v>84</v>
      </c>
      <c r="D26" s="422"/>
    </row>
    <row r="27" spans="1:4" s="64" customFormat="1" ht="15.75" customHeight="1">
      <c r="A27" s="65">
        <v>910</v>
      </c>
      <c r="B27" s="193" t="s">
        <v>364</v>
      </c>
      <c r="C27" s="423" t="s">
        <v>327</v>
      </c>
      <c r="D27" s="422"/>
    </row>
    <row r="28" spans="1:4" s="64" customFormat="1" ht="16.5" customHeight="1">
      <c r="A28" s="65">
        <v>910</v>
      </c>
      <c r="B28" s="128" t="s">
        <v>365</v>
      </c>
      <c r="C28" s="423" t="s">
        <v>93</v>
      </c>
      <c r="D28" s="422"/>
    </row>
    <row r="29" spans="1:4" s="64" customFormat="1" ht="43.5" customHeight="1">
      <c r="A29" s="65">
        <v>910</v>
      </c>
      <c r="B29" s="130" t="s">
        <v>366</v>
      </c>
      <c r="C29" s="423" t="s">
        <v>175</v>
      </c>
      <c r="D29" s="422"/>
    </row>
    <row r="30" spans="1:4" s="64" customFormat="1" ht="53.25" customHeight="1">
      <c r="A30" s="65">
        <v>910</v>
      </c>
      <c r="B30" s="65" t="s">
        <v>183</v>
      </c>
      <c r="C30" s="423" t="s">
        <v>184</v>
      </c>
      <c r="D30" s="422"/>
    </row>
    <row r="31" spans="1:4" s="64" customFormat="1" ht="17.25" customHeight="1">
      <c r="A31" s="65">
        <v>910</v>
      </c>
      <c r="B31" s="65" t="s">
        <v>221</v>
      </c>
      <c r="C31" s="423" t="s">
        <v>88</v>
      </c>
      <c r="D31" s="422"/>
    </row>
    <row r="32" spans="1:4" s="64" customFormat="1" ht="28.5" customHeight="1">
      <c r="A32" s="62">
        <v>913</v>
      </c>
      <c r="B32" s="63"/>
      <c r="C32" s="421" t="s">
        <v>247</v>
      </c>
      <c r="D32" s="422"/>
    </row>
    <row r="33" spans="1:4" s="64" customFormat="1" ht="60" customHeight="1">
      <c r="A33" s="65">
        <v>913</v>
      </c>
      <c r="B33" s="65" t="s">
        <v>195</v>
      </c>
      <c r="C33" s="428" t="s">
        <v>253</v>
      </c>
      <c r="D33" s="429"/>
    </row>
    <row r="34" spans="1:4" s="64" customFormat="1" ht="59.25" customHeight="1">
      <c r="A34" s="65">
        <v>913</v>
      </c>
      <c r="B34" s="65" t="s">
        <v>367</v>
      </c>
      <c r="C34" s="428" t="s">
        <v>295</v>
      </c>
      <c r="D34" s="429"/>
    </row>
    <row r="35" spans="1:4" s="64" customFormat="1" ht="43.15" customHeight="1">
      <c r="A35" s="65">
        <v>913</v>
      </c>
      <c r="B35" s="65" t="s">
        <v>40</v>
      </c>
      <c r="C35" s="423" t="s">
        <v>39</v>
      </c>
      <c r="D35" s="422"/>
    </row>
    <row r="36" spans="1:4" s="194" customFormat="1" ht="30.6" customHeight="1">
      <c r="A36" s="211">
        <v>913</v>
      </c>
      <c r="B36" s="211" t="s">
        <v>368</v>
      </c>
      <c r="C36" s="430" t="s">
        <v>74</v>
      </c>
      <c r="D36" s="431"/>
    </row>
    <row r="37" spans="1:4" s="64" customFormat="1" ht="29.25" customHeight="1">
      <c r="A37" s="65">
        <v>913</v>
      </c>
      <c r="B37" s="65" t="s">
        <v>132</v>
      </c>
      <c r="C37" s="426" t="s">
        <v>131</v>
      </c>
      <c r="D37" s="427"/>
    </row>
    <row r="38" spans="1:4" s="64" customFormat="1" ht="18.75" customHeight="1">
      <c r="A38" s="65">
        <v>913</v>
      </c>
      <c r="B38" s="65" t="s">
        <v>178</v>
      </c>
      <c r="C38" s="423" t="s">
        <v>179</v>
      </c>
      <c r="D38" s="422"/>
    </row>
    <row r="39" spans="1:4" s="64" customFormat="1" ht="16.5" customHeight="1">
      <c r="A39" s="65">
        <v>913</v>
      </c>
      <c r="B39" s="65" t="s">
        <v>85</v>
      </c>
      <c r="C39" s="423" t="s">
        <v>84</v>
      </c>
      <c r="D39" s="422"/>
    </row>
    <row r="40" spans="1:4" s="64" customFormat="1" ht="24.75" customHeight="1">
      <c r="A40" s="62">
        <v>917</v>
      </c>
      <c r="B40" s="63"/>
      <c r="C40" s="421" t="s">
        <v>185</v>
      </c>
      <c r="D40" s="422"/>
    </row>
    <row r="41" spans="1:4" s="64" customFormat="1" ht="42" customHeight="1">
      <c r="A41" s="65">
        <v>917</v>
      </c>
      <c r="B41" s="65" t="s">
        <v>239</v>
      </c>
      <c r="C41" s="426" t="s">
        <v>115</v>
      </c>
      <c r="D41" s="427"/>
    </row>
    <row r="42" spans="1:4" s="64" customFormat="1" ht="32.450000000000003" customHeight="1">
      <c r="A42" s="65">
        <v>917</v>
      </c>
      <c r="B42" s="65" t="s">
        <v>132</v>
      </c>
      <c r="C42" s="423" t="s">
        <v>131</v>
      </c>
      <c r="D42" s="422"/>
    </row>
    <row r="43" spans="1:4" s="64" customFormat="1" ht="24.75" customHeight="1">
      <c r="A43" s="65">
        <v>917</v>
      </c>
      <c r="B43" s="65" t="s">
        <v>178</v>
      </c>
      <c r="C43" s="423" t="s">
        <v>179</v>
      </c>
      <c r="D43" s="422"/>
    </row>
    <row r="44" spans="1:4" s="64" customFormat="1" ht="22.5" customHeight="1">
      <c r="A44" s="65">
        <v>917</v>
      </c>
      <c r="B44" s="65" t="s">
        <v>85</v>
      </c>
      <c r="C44" s="423" t="s">
        <v>84</v>
      </c>
      <c r="D44" s="422"/>
    </row>
    <row r="45" spans="1:4" s="64" customFormat="1" ht="17.25" customHeight="1">
      <c r="A45" s="65">
        <v>917</v>
      </c>
      <c r="B45" s="128" t="s">
        <v>365</v>
      </c>
      <c r="C45" s="423" t="s">
        <v>93</v>
      </c>
      <c r="D45" s="422"/>
    </row>
    <row r="46" spans="1:4" s="64" customFormat="1" ht="27.75" hidden="1" customHeight="1">
      <c r="A46" s="125" t="s">
        <v>48</v>
      </c>
      <c r="B46" s="126" t="s">
        <v>194</v>
      </c>
      <c r="C46" s="434" t="s">
        <v>196</v>
      </c>
      <c r="D46" s="422"/>
    </row>
    <row r="47" spans="1:4" s="64" customFormat="1" ht="27.6" customHeight="1">
      <c r="A47" s="65">
        <v>917</v>
      </c>
      <c r="B47" s="128" t="s">
        <v>361</v>
      </c>
      <c r="C47" s="423" t="s">
        <v>181</v>
      </c>
      <c r="D47" s="422"/>
    </row>
    <row r="48" spans="1:4" s="64" customFormat="1" ht="41.45" customHeight="1">
      <c r="A48" s="65">
        <v>917</v>
      </c>
      <c r="B48" s="130" t="s">
        <v>366</v>
      </c>
      <c r="C48" s="423" t="s">
        <v>175</v>
      </c>
      <c r="D48" s="422"/>
    </row>
    <row r="49" spans="1:5" s="64" customFormat="1" ht="19.5" customHeight="1">
      <c r="A49" s="65">
        <v>917</v>
      </c>
      <c r="B49" s="65" t="s">
        <v>233</v>
      </c>
      <c r="C49" s="423" t="s">
        <v>97</v>
      </c>
      <c r="D49" s="422"/>
    </row>
    <row r="50" spans="1:5" s="64" customFormat="1" ht="39.75" customHeight="1">
      <c r="A50" s="62">
        <v>918</v>
      </c>
      <c r="B50" s="63"/>
      <c r="C50" s="421" t="s">
        <v>240</v>
      </c>
      <c r="D50" s="422"/>
    </row>
    <row r="51" spans="1:5" s="64" customFormat="1" ht="24" customHeight="1">
      <c r="A51" s="65">
        <v>918</v>
      </c>
      <c r="B51" s="65" t="s">
        <v>178</v>
      </c>
      <c r="C51" s="423" t="s">
        <v>179</v>
      </c>
      <c r="D51" s="422"/>
    </row>
    <row r="52" spans="1:5" s="64" customFormat="1" ht="18.75" customHeight="1">
      <c r="A52" s="65">
        <v>918</v>
      </c>
      <c r="B52" s="65" t="s">
        <v>85</v>
      </c>
      <c r="C52" s="423" t="s">
        <v>84</v>
      </c>
      <c r="D52" s="422"/>
    </row>
    <row r="53" spans="1:5" s="64" customFormat="1" ht="19.5" customHeight="1">
      <c r="A53" s="127" t="s">
        <v>199</v>
      </c>
      <c r="B53" s="128" t="s">
        <v>362</v>
      </c>
      <c r="C53" s="423" t="s">
        <v>94</v>
      </c>
      <c r="D53" s="422"/>
    </row>
    <row r="54" spans="1:5" s="64" customFormat="1" ht="38.25" customHeight="1">
      <c r="A54" s="129" t="s">
        <v>199</v>
      </c>
      <c r="B54" s="130" t="s">
        <v>366</v>
      </c>
      <c r="C54" s="433" t="s">
        <v>222</v>
      </c>
      <c r="D54" s="433"/>
    </row>
    <row r="57" spans="1:5" ht="15">
      <c r="A57" s="143" t="s">
        <v>257</v>
      </c>
      <c r="B57" s="48"/>
      <c r="C57" s="187"/>
      <c r="D57" s="400" t="s">
        <v>369</v>
      </c>
      <c r="E57" s="400"/>
    </row>
  </sheetData>
  <mergeCells count="48">
    <mergeCell ref="C52:D52"/>
    <mergeCell ref="C53:D53"/>
    <mergeCell ref="C54:D54"/>
    <mergeCell ref="D57:E57"/>
    <mergeCell ref="C45:D45"/>
    <mergeCell ref="C48:D48"/>
    <mergeCell ref="C49:D49"/>
    <mergeCell ref="C50:D50"/>
    <mergeCell ref="C46:D46"/>
    <mergeCell ref="C47:D47"/>
    <mergeCell ref="C51:D51"/>
    <mergeCell ref="C43:D43"/>
    <mergeCell ref="C44:D44"/>
    <mergeCell ref="C38:D38"/>
    <mergeCell ref="C39:D39"/>
    <mergeCell ref="C40:D40"/>
    <mergeCell ref="C42:D42"/>
    <mergeCell ref="C41:D41"/>
    <mergeCell ref="C24:D24"/>
    <mergeCell ref="C27:D27"/>
    <mergeCell ref="C28:D28"/>
    <mergeCell ref="C29:D29"/>
    <mergeCell ref="C25:D25"/>
    <mergeCell ref="C26:D26"/>
    <mergeCell ref="C37:D37"/>
    <mergeCell ref="C34:D34"/>
    <mergeCell ref="C30:D30"/>
    <mergeCell ref="C32:D32"/>
    <mergeCell ref="C35:D35"/>
    <mergeCell ref="C31:D31"/>
    <mergeCell ref="C33:D33"/>
    <mergeCell ref="C36:D36"/>
    <mergeCell ref="C21:D21"/>
    <mergeCell ref="C19:D19"/>
    <mergeCell ref="C20:D20"/>
    <mergeCell ref="C18:D18"/>
    <mergeCell ref="C23:D23"/>
    <mergeCell ref="C22:D22"/>
    <mergeCell ref="A6:D7"/>
    <mergeCell ref="A9:B9"/>
    <mergeCell ref="C9:D10"/>
    <mergeCell ref="C16:D16"/>
    <mergeCell ref="C17:D17"/>
    <mergeCell ref="C15:D15"/>
    <mergeCell ref="C13:D13"/>
    <mergeCell ref="C14:D14"/>
    <mergeCell ref="C11:D11"/>
    <mergeCell ref="C12:D12"/>
  </mergeCells>
  <phoneticPr fontId="15" type="noConversion"/>
  <pageMargins left="0.78740157480314965" right="0.39370078740157483" top="0.78740157480314965" bottom="0.39370078740157483" header="0.31496062992125984" footer="0.31496062992125984"/>
  <pageSetup paperSize="9" scale="80" orientation="portrait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B10" sqref="B10"/>
    </sheetView>
  </sheetViews>
  <sheetFormatPr defaultRowHeight="12.75"/>
  <cols>
    <col min="1" max="1" width="20.5703125" customWidth="1"/>
    <col min="2" max="2" width="44" customWidth="1"/>
    <col min="3" max="3" width="48.28515625" customWidth="1"/>
  </cols>
  <sheetData>
    <row r="1" spans="1:3" ht="15">
      <c r="C1" s="364"/>
    </row>
    <row r="2" spans="1:3" ht="15">
      <c r="C2" s="364"/>
    </row>
    <row r="3" spans="1:3" ht="15">
      <c r="C3" s="364"/>
    </row>
    <row r="4" spans="1:3" ht="15">
      <c r="C4" s="364"/>
    </row>
    <row r="5" spans="1:3" ht="15">
      <c r="C5" s="364"/>
    </row>
    <row r="6" spans="1:3" ht="15">
      <c r="C6" s="294"/>
    </row>
    <row r="7" spans="1:3" ht="19.149999999999999" customHeight="1"/>
    <row r="8" spans="1:3" ht="52.9" customHeight="1">
      <c r="A8" s="435" t="s">
        <v>826</v>
      </c>
      <c r="B8" s="436"/>
      <c r="C8" s="436"/>
    </row>
    <row r="9" spans="1:3" ht="15.75">
      <c r="A9" s="295"/>
      <c r="B9" s="296"/>
      <c r="C9" s="296"/>
    </row>
    <row r="10" spans="1:3" ht="15.75">
      <c r="A10" s="4"/>
      <c r="B10" s="297"/>
      <c r="C10" s="296"/>
    </row>
    <row r="11" spans="1:3" ht="15.75">
      <c r="A11" s="437" t="s">
        <v>237</v>
      </c>
      <c r="B11" s="437"/>
      <c r="C11" s="437" t="s">
        <v>827</v>
      </c>
    </row>
    <row r="12" spans="1:3" ht="93.6" customHeight="1">
      <c r="A12" s="298" t="s">
        <v>828</v>
      </c>
      <c r="B12" s="298" t="s">
        <v>829</v>
      </c>
      <c r="C12" s="437"/>
    </row>
    <row r="13" spans="1:3" ht="49.5" customHeight="1">
      <c r="A13" s="299">
        <v>910</v>
      </c>
      <c r="B13" s="377"/>
      <c r="C13" s="300" t="s">
        <v>182</v>
      </c>
    </row>
    <row r="14" spans="1:3" ht="47.25">
      <c r="A14" s="301">
        <v>910</v>
      </c>
      <c r="B14" s="302" t="s">
        <v>833</v>
      </c>
      <c r="C14" s="303" t="s">
        <v>834</v>
      </c>
    </row>
    <row r="15" spans="1:3" ht="47.25">
      <c r="A15" s="301">
        <v>910</v>
      </c>
      <c r="B15" s="302" t="s">
        <v>837</v>
      </c>
      <c r="C15" s="303" t="s">
        <v>838</v>
      </c>
    </row>
    <row r="16" spans="1:3" ht="63">
      <c r="A16" s="301">
        <v>910</v>
      </c>
      <c r="B16" s="302" t="s">
        <v>835</v>
      </c>
      <c r="C16" s="303" t="s">
        <v>836</v>
      </c>
    </row>
    <row r="17" spans="1:3" ht="63">
      <c r="A17" s="301">
        <v>910</v>
      </c>
      <c r="B17" s="302" t="s">
        <v>839</v>
      </c>
      <c r="C17" s="303" t="s">
        <v>843</v>
      </c>
    </row>
    <row r="18" spans="1:3" ht="78.75">
      <c r="A18" s="301">
        <v>910</v>
      </c>
      <c r="B18" s="302" t="s">
        <v>840</v>
      </c>
      <c r="C18" s="303" t="s">
        <v>841</v>
      </c>
    </row>
    <row r="19" spans="1:3" ht="31.5">
      <c r="A19" s="307">
        <v>910</v>
      </c>
      <c r="B19" s="302" t="s">
        <v>844</v>
      </c>
      <c r="C19" s="308" t="s">
        <v>845</v>
      </c>
    </row>
    <row r="20" spans="1:3" ht="31.5">
      <c r="A20" s="307">
        <v>910</v>
      </c>
      <c r="B20" s="302" t="s">
        <v>846</v>
      </c>
      <c r="C20" s="308" t="s">
        <v>847</v>
      </c>
    </row>
    <row r="21" spans="1:3" ht="15.75">
      <c r="A21" s="304"/>
      <c r="B21" s="304"/>
      <c r="C21" s="304"/>
    </row>
    <row r="22" spans="1:3" ht="31.5">
      <c r="A22" s="305" t="s">
        <v>257</v>
      </c>
      <c r="B22" s="304"/>
      <c r="C22" s="306" t="s">
        <v>842</v>
      </c>
    </row>
    <row r="23" spans="1:3" ht="15.75">
      <c r="A23" s="304"/>
      <c r="B23" s="304"/>
      <c r="C23" s="304"/>
    </row>
    <row r="24" spans="1:3" ht="15.75">
      <c r="A24" s="304"/>
      <c r="B24" s="304"/>
      <c r="C24" s="304"/>
    </row>
  </sheetData>
  <mergeCells count="3">
    <mergeCell ref="A8:C8"/>
    <mergeCell ref="A11:B11"/>
    <mergeCell ref="C11:C12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70"/>
  <sheetViews>
    <sheetView showGridLines="0" workbookViewId="0">
      <selection activeCell="J15" sqref="J15"/>
    </sheetView>
  </sheetViews>
  <sheetFormatPr defaultColWidth="9.140625" defaultRowHeight="15.75"/>
  <cols>
    <col min="1" max="1" width="59.85546875" style="217" customWidth="1"/>
    <col min="2" max="2" width="7.7109375" style="236" customWidth="1"/>
    <col min="3" max="3" width="11.42578125" style="236" customWidth="1"/>
    <col min="4" max="4" width="13.140625" style="236" bestFit="1" customWidth="1"/>
    <col min="5" max="5" width="9.140625" style="236" customWidth="1"/>
    <col min="6" max="6" width="13.7109375" style="217" customWidth="1"/>
    <col min="7" max="16384" width="9.140625" style="217"/>
  </cols>
  <sheetData>
    <row r="1" spans="1:6" s="212" customFormat="1" ht="12.75">
      <c r="B1" s="213"/>
      <c r="C1" s="213"/>
      <c r="D1" s="213"/>
      <c r="E1" s="213"/>
    </row>
    <row r="2" spans="1:6" s="212" customFormat="1" ht="12.75">
      <c r="B2" s="213"/>
      <c r="C2" s="213"/>
      <c r="D2" s="213"/>
      <c r="E2" s="213"/>
    </row>
    <row r="3" spans="1:6" s="212" customFormat="1" ht="12.75">
      <c r="B3" s="213"/>
      <c r="C3" s="213"/>
      <c r="D3" s="213"/>
      <c r="E3" s="213"/>
    </row>
    <row r="4" spans="1:6" s="212" customFormat="1" ht="12.75">
      <c r="B4" s="213"/>
      <c r="C4" s="213"/>
      <c r="D4" s="213"/>
      <c r="E4" s="213"/>
    </row>
    <row r="5" spans="1:6" s="212" customFormat="1" ht="12.75">
      <c r="B5" s="213"/>
      <c r="C5" s="213"/>
      <c r="D5" s="213"/>
      <c r="E5" s="213"/>
    </row>
    <row r="6" spans="1:6" s="212" customFormat="1" ht="12.75">
      <c r="B6" s="213"/>
      <c r="C6" s="213"/>
      <c r="D6" s="213"/>
      <c r="E6" s="213"/>
    </row>
    <row r="7" spans="1:6" s="212" customFormat="1" ht="12.75">
      <c r="B7" s="213"/>
      <c r="C7" s="213"/>
      <c r="D7" s="213"/>
      <c r="E7" s="213"/>
    </row>
    <row r="8" spans="1:6" s="212" customFormat="1" ht="12.75">
      <c r="B8" s="213"/>
      <c r="C8" s="213"/>
      <c r="D8" s="213"/>
      <c r="E8" s="213"/>
    </row>
    <row r="9" spans="1:6" s="212" customFormat="1" ht="40.9" customHeight="1">
      <c r="A9" s="439" t="s">
        <v>370</v>
      </c>
      <c r="B9" s="439"/>
      <c r="C9" s="439"/>
      <c r="D9" s="439"/>
      <c r="E9" s="439"/>
      <c r="F9" s="439"/>
    </row>
    <row r="10" spans="1:6" ht="16.5" customHeight="1">
      <c r="A10" s="214"/>
      <c r="B10" s="215"/>
      <c r="C10" s="215"/>
      <c r="D10" s="215"/>
      <c r="E10" s="215"/>
      <c r="F10" s="216"/>
    </row>
    <row r="11" spans="1:6">
      <c r="A11" s="440" t="s">
        <v>371</v>
      </c>
      <c r="B11" s="441" t="s">
        <v>372</v>
      </c>
      <c r="C11" s="441"/>
      <c r="D11" s="441"/>
      <c r="E11" s="441"/>
      <c r="F11" s="440" t="s">
        <v>373</v>
      </c>
    </row>
    <row r="12" spans="1:6" ht="26.25">
      <c r="A12" s="440"/>
      <c r="B12" s="218" t="s">
        <v>374</v>
      </c>
      <c r="C12" s="218" t="s">
        <v>375</v>
      </c>
      <c r="D12" s="218" t="s">
        <v>376</v>
      </c>
      <c r="E12" s="218" t="s">
        <v>377</v>
      </c>
      <c r="F12" s="440"/>
    </row>
    <row r="13" spans="1:6">
      <c r="A13" s="219">
        <v>1</v>
      </c>
      <c r="B13" s="219">
        <v>2</v>
      </c>
      <c r="C13" s="219">
        <v>3</v>
      </c>
      <c r="D13" s="219">
        <v>4</v>
      </c>
      <c r="E13" s="219">
        <v>5</v>
      </c>
      <c r="F13" s="219">
        <v>6</v>
      </c>
    </row>
    <row r="14" spans="1:6" s="225" customFormat="1">
      <c r="A14" s="220" t="s">
        <v>378</v>
      </c>
      <c r="B14" s="221">
        <v>1</v>
      </c>
      <c r="C14" s="221">
        <v>0</v>
      </c>
      <c r="D14" s="222" t="s">
        <v>379</v>
      </c>
      <c r="E14" s="223" t="s">
        <v>379</v>
      </c>
      <c r="F14" s="224">
        <v>55344.9</v>
      </c>
    </row>
    <row r="15" spans="1:6" ht="31.5">
      <c r="A15" s="226" t="s">
        <v>380</v>
      </c>
      <c r="B15" s="227">
        <v>1</v>
      </c>
      <c r="C15" s="227">
        <v>2</v>
      </c>
      <c r="D15" s="228" t="s">
        <v>379</v>
      </c>
      <c r="E15" s="229" t="s">
        <v>379</v>
      </c>
      <c r="F15" s="230">
        <v>1602.9</v>
      </c>
    </row>
    <row r="16" spans="1:6" ht="31.5">
      <c r="A16" s="226" t="s">
        <v>381</v>
      </c>
      <c r="B16" s="227">
        <v>1</v>
      </c>
      <c r="C16" s="227">
        <v>2</v>
      </c>
      <c r="D16" s="228" t="s">
        <v>382</v>
      </c>
      <c r="E16" s="229" t="s">
        <v>379</v>
      </c>
      <c r="F16" s="230">
        <v>1602.9</v>
      </c>
    </row>
    <row r="17" spans="1:6">
      <c r="A17" s="226" t="s">
        <v>383</v>
      </c>
      <c r="B17" s="227">
        <v>1</v>
      </c>
      <c r="C17" s="227">
        <v>2</v>
      </c>
      <c r="D17" s="228" t="s">
        <v>384</v>
      </c>
      <c r="E17" s="229" t="s">
        <v>379</v>
      </c>
      <c r="F17" s="230">
        <v>1602.9</v>
      </c>
    </row>
    <row r="18" spans="1:6" ht="31.5">
      <c r="A18" s="226" t="s">
        <v>385</v>
      </c>
      <c r="B18" s="227">
        <v>1</v>
      </c>
      <c r="C18" s="227">
        <v>2</v>
      </c>
      <c r="D18" s="228" t="s">
        <v>386</v>
      </c>
      <c r="E18" s="229" t="s">
        <v>379</v>
      </c>
      <c r="F18" s="230">
        <v>1602.9</v>
      </c>
    </row>
    <row r="19" spans="1:6" ht="61.15" customHeight="1">
      <c r="A19" s="226" t="s">
        <v>387</v>
      </c>
      <c r="B19" s="227">
        <v>1</v>
      </c>
      <c r="C19" s="227">
        <v>2</v>
      </c>
      <c r="D19" s="228" t="s">
        <v>386</v>
      </c>
      <c r="E19" s="229" t="s">
        <v>230</v>
      </c>
      <c r="F19" s="230">
        <v>1602.9</v>
      </c>
    </row>
    <row r="20" spans="1:6" ht="47.25">
      <c r="A20" s="226" t="s">
        <v>388</v>
      </c>
      <c r="B20" s="227">
        <v>1</v>
      </c>
      <c r="C20" s="227">
        <v>3</v>
      </c>
      <c r="D20" s="228" t="s">
        <v>379</v>
      </c>
      <c r="E20" s="229" t="s">
        <v>379</v>
      </c>
      <c r="F20" s="230">
        <v>866.5</v>
      </c>
    </row>
    <row r="21" spans="1:6" ht="31.5">
      <c r="A21" s="226" t="s">
        <v>381</v>
      </c>
      <c r="B21" s="227">
        <v>1</v>
      </c>
      <c r="C21" s="227">
        <v>3</v>
      </c>
      <c r="D21" s="228" t="s">
        <v>382</v>
      </c>
      <c r="E21" s="229" t="s">
        <v>379</v>
      </c>
      <c r="F21" s="230">
        <v>866.5</v>
      </c>
    </row>
    <row r="22" spans="1:6">
      <c r="A22" s="226" t="s">
        <v>389</v>
      </c>
      <c r="B22" s="227">
        <v>1</v>
      </c>
      <c r="C22" s="227">
        <v>3</v>
      </c>
      <c r="D22" s="228" t="s">
        <v>390</v>
      </c>
      <c r="E22" s="229" t="s">
        <v>379</v>
      </c>
      <c r="F22" s="230">
        <v>236.5</v>
      </c>
    </row>
    <row r="23" spans="1:6" ht="31.5">
      <c r="A23" s="226" t="s">
        <v>385</v>
      </c>
      <c r="B23" s="227">
        <v>1</v>
      </c>
      <c r="C23" s="227">
        <v>3</v>
      </c>
      <c r="D23" s="228" t="s">
        <v>391</v>
      </c>
      <c r="E23" s="229" t="s">
        <v>379</v>
      </c>
      <c r="F23" s="230">
        <v>236.5</v>
      </c>
    </row>
    <row r="24" spans="1:6" ht="61.9" customHeight="1">
      <c r="A24" s="226" t="s">
        <v>387</v>
      </c>
      <c r="B24" s="227">
        <v>1</v>
      </c>
      <c r="C24" s="227">
        <v>3</v>
      </c>
      <c r="D24" s="228" t="s">
        <v>391</v>
      </c>
      <c r="E24" s="229" t="s">
        <v>230</v>
      </c>
      <c r="F24" s="230">
        <v>231.6</v>
      </c>
    </row>
    <row r="25" spans="1:6" ht="31.5">
      <c r="A25" s="226" t="s">
        <v>392</v>
      </c>
      <c r="B25" s="227">
        <v>1</v>
      </c>
      <c r="C25" s="227">
        <v>3</v>
      </c>
      <c r="D25" s="228" t="s">
        <v>391</v>
      </c>
      <c r="E25" s="229" t="s">
        <v>393</v>
      </c>
      <c r="F25" s="230">
        <v>4.9000000000000004</v>
      </c>
    </row>
    <row r="26" spans="1:6" ht="31.5">
      <c r="A26" s="226" t="s">
        <v>394</v>
      </c>
      <c r="B26" s="227">
        <v>1</v>
      </c>
      <c r="C26" s="227">
        <v>3</v>
      </c>
      <c r="D26" s="228" t="s">
        <v>395</v>
      </c>
      <c r="E26" s="229" t="s">
        <v>379</v>
      </c>
      <c r="F26" s="230">
        <v>630</v>
      </c>
    </row>
    <row r="27" spans="1:6" ht="31.5">
      <c r="A27" s="226" t="s">
        <v>385</v>
      </c>
      <c r="B27" s="227">
        <v>1</v>
      </c>
      <c r="C27" s="227">
        <v>3</v>
      </c>
      <c r="D27" s="228" t="s">
        <v>396</v>
      </c>
      <c r="E27" s="229" t="s">
        <v>379</v>
      </c>
      <c r="F27" s="230">
        <v>630</v>
      </c>
    </row>
    <row r="28" spans="1:6" ht="61.9" customHeight="1">
      <c r="A28" s="226" t="s">
        <v>387</v>
      </c>
      <c r="B28" s="227">
        <v>1</v>
      </c>
      <c r="C28" s="227">
        <v>3</v>
      </c>
      <c r="D28" s="228" t="s">
        <v>396</v>
      </c>
      <c r="E28" s="229" t="s">
        <v>230</v>
      </c>
      <c r="F28" s="230">
        <v>630</v>
      </c>
    </row>
    <row r="29" spans="1:6" ht="63">
      <c r="A29" s="226" t="s">
        <v>397</v>
      </c>
      <c r="B29" s="227">
        <v>1</v>
      </c>
      <c r="C29" s="227">
        <v>4</v>
      </c>
      <c r="D29" s="228" t="s">
        <v>379</v>
      </c>
      <c r="E29" s="229" t="s">
        <v>379</v>
      </c>
      <c r="F29" s="230">
        <v>18143.900000000001</v>
      </c>
    </row>
    <row r="30" spans="1:6" ht="31.5">
      <c r="A30" s="226" t="s">
        <v>381</v>
      </c>
      <c r="B30" s="227">
        <v>1</v>
      </c>
      <c r="C30" s="227">
        <v>4</v>
      </c>
      <c r="D30" s="228" t="s">
        <v>382</v>
      </c>
      <c r="E30" s="229" t="s">
        <v>379</v>
      </c>
      <c r="F30" s="230">
        <v>18141.5</v>
      </c>
    </row>
    <row r="31" spans="1:6">
      <c r="A31" s="226" t="s">
        <v>389</v>
      </c>
      <c r="B31" s="227">
        <v>1</v>
      </c>
      <c r="C31" s="227">
        <v>4</v>
      </c>
      <c r="D31" s="228" t="s">
        <v>390</v>
      </c>
      <c r="E31" s="229" t="s">
        <v>379</v>
      </c>
      <c r="F31" s="230">
        <v>18141.5</v>
      </c>
    </row>
    <row r="32" spans="1:6" ht="31.5">
      <c r="A32" s="226" t="s">
        <v>385</v>
      </c>
      <c r="B32" s="227">
        <v>1</v>
      </c>
      <c r="C32" s="227">
        <v>4</v>
      </c>
      <c r="D32" s="228" t="s">
        <v>391</v>
      </c>
      <c r="E32" s="229" t="s">
        <v>379</v>
      </c>
      <c r="F32" s="230">
        <v>11641.5</v>
      </c>
    </row>
    <row r="33" spans="1:6" ht="61.9" customHeight="1">
      <c r="A33" s="226" t="s">
        <v>387</v>
      </c>
      <c r="B33" s="227">
        <v>1</v>
      </c>
      <c r="C33" s="227">
        <v>4</v>
      </c>
      <c r="D33" s="228" t="s">
        <v>391</v>
      </c>
      <c r="E33" s="229" t="s">
        <v>230</v>
      </c>
      <c r="F33" s="230">
        <v>9436.7999999999993</v>
      </c>
    </row>
    <row r="34" spans="1:6" ht="31.5">
      <c r="A34" s="226" t="s">
        <v>392</v>
      </c>
      <c r="B34" s="227">
        <v>1</v>
      </c>
      <c r="C34" s="227">
        <v>4</v>
      </c>
      <c r="D34" s="228" t="s">
        <v>391</v>
      </c>
      <c r="E34" s="229" t="s">
        <v>393</v>
      </c>
      <c r="F34" s="230">
        <v>2193.3000000000002</v>
      </c>
    </row>
    <row r="35" spans="1:6">
      <c r="A35" s="226" t="s">
        <v>398</v>
      </c>
      <c r="B35" s="227">
        <v>1</v>
      </c>
      <c r="C35" s="227">
        <v>4</v>
      </c>
      <c r="D35" s="228" t="s">
        <v>391</v>
      </c>
      <c r="E35" s="229" t="s">
        <v>399</v>
      </c>
      <c r="F35" s="230">
        <v>11.4</v>
      </c>
    </row>
    <row r="36" spans="1:6" ht="47.25">
      <c r="A36" s="226" t="s">
        <v>400</v>
      </c>
      <c r="B36" s="227">
        <v>1</v>
      </c>
      <c r="C36" s="227">
        <v>4</v>
      </c>
      <c r="D36" s="228" t="s">
        <v>401</v>
      </c>
      <c r="E36" s="229" t="s">
        <v>379</v>
      </c>
      <c r="F36" s="230">
        <v>6500</v>
      </c>
    </row>
    <row r="37" spans="1:6" ht="61.9" customHeight="1">
      <c r="A37" s="226" t="s">
        <v>387</v>
      </c>
      <c r="B37" s="227">
        <v>1</v>
      </c>
      <c r="C37" s="227">
        <v>4</v>
      </c>
      <c r="D37" s="228" t="s">
        <v>401</v>
      </c>
      <c r="E37" s="229" t="s">
        <v>230</v>
      </c>
      <c r="F37" s="230">
        <v>6500</v>
      </c>
    </row>
    <row r="38" spans="1:6" ht="63">
      <c r="A38" s="226" t="s">
        <v>402</v>
      </c>
      <c r="B38" s="227">
        <v>1</v>
      </c>
      <c r="C38" s="227">
        <v>4</v>
      </c>
      <c r="D38" s="228" t="s">
        <v>403</v>
      </c>
      <c r="E38" s="229" t="s">
        <v>379</v>
      </c>
      <c r="F38" s="230">
        <v>2.4</v>
      </c>
    </row>
    <row r="39" spans="1:6" ht="78.75">
      <c r="A39" s="226" t="s">
        <v>404</v>
      </c>
      <c r="B39" s="227">
        <v>1</v>
      </c>
      <c r="C39" s="227">
        <v>4</v>
      </c>
      <c r="D39" s="228" t="s">
        <v>405</v>
      </c>
      <c r="E39" s="229" t="s">
        <v>379</v>
      </c>
      <c r="F39" s="230">
        <v>2.4</v>
      </c>
    </row>
    <row r="40" spans="1:6" ht="63">
      <c r="A40" s="226" t="s">
        <v>406</v>
      </c>
      <c r="B40" s="227">
        <v>1</v>
      </c>
      <c r="C40" s="227">
        <v>4</v>
      </c>
      <c r="D40" s="228" t="s">
        <v>407</v>
      </c>
      <c r="E40" s="229" t="s">
        <v>379</v>
      </c>
      <c r="F40" s="230">
        <v>2.4</v>
      </c>
    </row>
    <row r="41" spans="1:6" ht="31.5">
      <c r="A41" s="226" t="s">
        <v>392</v>
      </c>
      <c r="B41" s="227">
        <v>1</v>
      </c>
      <c r="C41" s="227">
        <v>4</v>
      </c>
      <c r="D41" s="228" t="s">
        <v>407</v>
      </c>
      <c r="E41" s="229" t="s">
        <v>393</v>
      </c>
      <c r="F41" s="230">
        <v>2.4</v>
      </c>
    </row>
    <row r="42" spans="1:6" ht="47.25">
      <c r="A42" s="226" t="s">
        <v>408</v>
      </c>
      <c r="B42" s="227">
        <v>1</v>
      </c>
      <c r="C42" s="227">
        <v>6</v>
      </c>
      <c r="D42" s="228" t="s">
        <v>379</v>
      </c>
      <c r="E42" s="229" t="s">
        <v>379</v>
      </c>
      <c r="F42" s="230">
        <v>8012.6</v>
      </c>
    </row>
    <row r="43" spans="1:6" ht="31.5">
      <c r="A43" s="226" t="s">
        <v>381</v>
      </c>
      <c r="B43" s="227">
        <v>1</v>
      </c>
      <c r="C43" s="227">
        <v>6</v>
      </c>
      <c r="D43" s="228" t="s">
        <v>382</v>
      </c>
      <c r="E43" s="229" t="s">
        <v>379</v>
      </c>
      <c r="F43" s="230">
        <v>6523.6</v>
      </c>
    </row>
    <row r="44" spans="1:6">
      <c r="A44" s="226" t="s">
        <v>389</v>
      </c>
      <c r="B44" s="227">
        <v>1</v>
      </c>
      <c r="C44" s="227">
        <v>6</v>
      </c>
      <c r="D44" s="228" t="s">
        <v>390</v>
      </c>
      <c r="E44" s="229" t="s">
        <v>379</v>
      </c>
      <c r="F44" s="230">
        <v>5812.1</v>
      </c>
    </row>
    <row r="45" spans="1:6" ht="31.5">
      <c r="A45" s="226" t="s">
        <v>385</v>
      </c>
      <c r="B45" s="227">
        <v>1</v>
      </c>
      <c r="C45" s="227">
        <v>6</v>
      </c>
      <c r="D45" s="228" t="s">
        <v>391</v>
      </c>
      <c r="E45" s="229" t="s">
        <v>379</v>
      </c>
      <c r="F45" s="230">
        <v>5312.1</v>
      </c>
    </row>
    <row r="46" spans="1:6" ht="61.9" customHeight="1">
      <c r="A46" s="226" t="s">
        <v>387</v>
      </c>
      <c r="B46" s="227">
        <v>1</v>
      </c>
      <c r="C46" s="227">
        <v>6</v>
      </c>
      <c r="D46" s="228" t="s">
        <v>391</v>
      </c>
      <c r="E46" s="229" t="s">
        <v>230</v>
      </c>
      <c r="F46" s="230">
        <v>5130.8999999999996</v>
      </c>
    </row>
    <row r="47" spans="1:6" ht="31.5">
      <c r="A47" s="226" t="s">
        <v>392</v>
      </c>
      <c r="B47" s="227">
        <v>1</v>
      </c>
      <c r="C47" s="227">
        <v>6</v>
      </c>
      <c r="D47" s="228" t="s">
        <v>391</v>
      </c>
      <c r="E47" s="229" t="s">
        <v>393</v>
      </c>
      <c r="F47" s="230">
        <v>180.8</v>
      </c>
    </row>
    <row r="48" spans="1:6">
      <c r="A48" s="226" t="s">
        <v>398</v>
      </c>
      <c r="B48" s="227">
        <v>1</v>
      </c>
      <c r="C48" s="227">
        <v>6</v>
      </c>
      <c r="D48" s="228" t="s">
        <v>391</v>
      </c>
      <c r="E48" s="229" t="s">
        <v>399</v>
      </c>
      <c r="F48" s="230">
        <v>0.4</v>
      </c>
    </row>
    <row r="49" spans="1:6" ht="47.25">
      <c r="A49" s="226" t="s">
        <v>400</v>
      </c>
      <c r="B49" s="227">
        <v>1</v>
      </c>
      <c r="C49" s="227">
        <v>6</v>
      </c>
      <c r="D49" s="228" t="s">
        <v>401</v>
      </c>
      <c r="E49" s="229" t="s">
        <v>379</v>
      </c>
      <c r="F49" s="230">
        <v>500</v>
      </c>
    </row>
    <row r="50" spans="1:6" ht="61.9" customHeight="1">
      <c r="A50" s="226" t="s">
        <v>387</v>
      </c>
      <c r="B50" s="227">
        <v>1</v>
      </c>
      <c r="C50" s="227">
        <v>6</v>
      </c>
      <c r="D50" s="228" t="s">
        <v>401</v>
      </c>
      <c r="E50" s="229" t="s">
        <v>230</v>
      </c>
      <c r="F50" s="230">
        <v>500</v>
      </c>
    </row>
    <row r="51" spans="1:6" ht="31.5">
      <c r="A51" s="226" t="s">
        <v>409</v>
      </c>
      <c r="B51" s="227">
        <v>1</v>
      </c>
      <c r="C51" s="227">
        <v>6</v>
      </c>
      <c r="D51" s="228" t="s">
        <v>410</v>
      </c>
      <c r="E51" s="229" t="s">
        <v>379</v>
      </c>
      <c r="F51" s="230">
        <v>711.5</v>
      </c>
    </row>
    <row r="52" spans="1:6" ht="31.5">
      <c r="A52" s="226" t="s">
        <v>385</v>
      </c>
      <c r="B52" s="227">
        <v>1</v>
      </c>
      <c r="C52" s="227">
        <v>6</v>
      </c>
      <c r="D52" s="228" t="s">
        <v>411</v>
      </c>
      <c r="E52" s="229" t="s">
        <v>379</v>
      </c>
      <c r="F52" s="230">
        <v>711.5</v>
      </c>
    </row>
    <row r="53" spans="1:6" ht="61.9" customHeight="1">
      <c r="A53" s="226" t="s">
        <v>387</v>
      </c>
      <c r="B53" s="227">
        <v>1</v>
      </c>
      <c r="C53" s="227">
        <v>6</v>
      </c>
      <c r="D53" s="228" t="s">
        <v>411</v>
      </c>
      <c r="E53" s="229" t="s">
        <v>230</v>
      </c>
      <c r="F53" s="230">
        <v>711.5</v>
      </c>
    </row>
    <row r="54" spans="1:6" ht="47.25">
      <c r="A54" s="226" t="s">
        <v>412</v>
      </c>
      <c r="B54" s="227">
        <v>1</v>
      </c>
      <c r="C54" s="227">
        <v>6</v>
      </c>
      <c r="D54" s="228" t="s">
        <v>413</v>
      </c>
      <c r="E54" s="229" t="s">
        <v>379</v>
      </c>
      <c r="F54" s="230">
        <v>1489</v>
      </c>
    </row>
    <row r="55" spans="1:6" ht="31.5">
      <c r="A55" s="226" t="s">
        <v>414</v>
      </c>
      <c r="B55" s="227">
        <v>1</v>
      </c>
      <c r="C55" s="227">
        <v>6</v>
      </c>
      <c r="D55" s="228" t="s">
        <v>415</v>
      </c>
      <c r="E55" s="229" t="s">
        <v>379</v>
      </c>
      <c r="F55" s="230">
        <v>1489</v>
      </c>
    </row>
    <row r="56" spans="1:6" ht="31.5">
      <c r="A56" s="226" t="s">
        <v>416</v>
      </c>
      <c r="B56" s="227">
        <v>1</v>
      </c>
      <c r="C56" s="227">
        <v>6</v>
      </c>
      <c r="D56" s="228" t="s">
        <v>417</v>
      </c>
      <c r="E56" s="229" t="s">
        <v>379</v>
      </c>
      <c r="F56" s="230">
        <v>43.8</v>
      </c>
    </row>
    <row r="57" spans="1:6" ht="31.5">
      <c r="A57" s="226" t="s">
        <v>392</v>
      </c>
      <c r="B57" s="227">
        <v>1</v>
      </c>
      <c r="C57" s="227">
        <v>6</v>
      </c>
      <c r="D57" s="228" t="s">
        <v>417</v>
      </c>
      <c r="E57" s="229" t="s">
        <v>393</v>
      </c>
      <c r="F57" s="230">
        <v>43.8</v>
      </c>
    </row>
    <row r="58" spans="1:6" ht="31.5">
      <c r="A58" s="226" t="s">
        <v>418</v>
      </c>
      <c r="B58" s="227">
        <v>1</v>
      </c>
      <c r="C58" s="227">
        <v>6</v>
      </c>
      <c r="D58" s="228" t="s">
        <v>419</v>
      </c>
      <c r="E58" s="229" t="s">
        <v>379</v>
      </c>
      <c r="F58" s="230">
        <v>1445.2</v>
      </c>
    </row>
    <row r="59" spans="1:6" ht="31.5">
      <c r="A59" s="226" t="s">
        <v>392</v>
      </c>
      <c r="B59" s="227">
        <v>1</v>
      </c>
      <c r="C59" s="227">
        <v>6</v>
      </c>
      <c r="D59" s="228" t="s">
        <v>419</v>
      </c>
      <c r="E59" s="229" t="s">
        <v>393</v>
      </c>
      <c r="F59" s="230">
        <v>1445.2</v>
      </c>
    </row>
    <row r="60" spans="1:6">
      <c r="A60" s="226" t="s">
        <v>420</v>
      </c>
      <c r="B60" s="227">
        <v>1</v>
      </c>
      <c r="C60" s="227">
        <v>11</v>
      </c>
      <c r="D60" s="228" t="s">
        <v>379</v>
      </c>
      <c r="E60" s="229" t="s">
        <v>379</v>
      </c>
      <c r="F60" s="230">
        <v>300</v>
      </c>
    </row>
    <row r="61" spans="1:6">
      <c r="A61" s="226" t="s">
        <v>420</v>
      </c>
      <c r="B61" s="227">
        <v>1</v>
      </c>
      <c r="C61" s="227">
        <v>11</v>
      </c>
      <c r="D61" s="228" t="s">
        <v>421</v>
      </c>
      <c r="E61" s="229" t="s">
        <v>379</v>
      </c>
      <c r="F61" s="230">
        <v>300</v>
      </c>
    </row>
    <row r="62" spans="1:6">
      <c r="A62" s="226" t="s">
        <v>422</v>
      </c>
      <c r="B62" s="227">
        <v>1</v>
      </c>
      <c r="C62" s="227">
        <v>11</v>
      </c>
      <c r="D62" s="228" t="s">
        <v>423</v>
      </c>
      <c r="E62" s="229" t="s">
        <v>379</v>
      </c>
      <c r="F62" s="230">
        <v>300</v>
      </c>
    </row>
    <row r="63" spans="1:6" ht="31.5">
      <c r="A63" s="226" t="s">
        <v>424</v>
      </c>
      <c r="B63" s="227">
        <v>1</v>
      </c>
      <c r="C63" s="227">
        <v>11</v>
      </c>
      <c r="D63" s="228" t="s">
        <v>425</v>
      </c>
      <c r="E63" s="229" t="s">
        <v>379</v>
      </c>
      <c r="F63" s="230">
        <v>300</v>
      </c>
    </row>
    <row r="64" spans="1:6">
      <c r="A64" s="226" t="s">
        <v>398</v>
      </c>
      <c r="B64" s="227">
        <v>1</v>
      </c>
      <c r="C64" s="227">
        <v>11</v>
      </c>
      <c r="D64" s="228" t="s">
        <v>425</v>
      </c>
      <c r="E64" s="229" t="s">
        <v>399</v>
      </c>
      <c r="F64" s="230">
        <v>300</v>
      </c>
    </row>
    <row r="65" spans="1:6">
      <c r="A65" s="226" t="s">
        <v>426</v>
      </c>
      <c r="B65" s="227">
        <v>1</v>
      </c>
      <c r="C65" s="227">
        <v>13</v>
      </c>
      <c r="D65" s="228" t="s">
        <v>379</v>
      </c>
      <c r="E65" s="229" t="s">
        <v>379</v>
      </c>
      <c r="F65" s="230">
        <v>26419</v>
      </c>
    </row>
    <row r="66" spans="1:6" ht="31.5">
      <c r="A66" s="226" t="s">
        <v>381</v>
      </c>
      <c r="B66" s="227">
        <v>1</v>
      </c>
      <c r="C66" s="227">
        <v>13</v>
      </c>
      <c r="D66" s="228" t="s">
        <v>382</v>
      </c>
      <c r="E66" s="229" t="s">
        <v>379</v>
      </c>
      <c r="F66" s="230">
        <v>4904.5</v>
      </c>
    </row>
    <row r="67" spans="1:6" ht="31.5">
      <c r="A67" s="226" t="s">
        <v>427</v>
      </c>
      <c r="B67" s="227">
        <v>1</v>
      </c>
      <c r="C67" s="227">
        <v>13</v>
      </c>
      <c r="D67" s="228" t="s">
        <v>428</v>
      </c>
      <c r="E67" s="229" t="s">
        <v>379</v>
      </c>
      <c r="F67" s="230">
        <v>2765.9</v>
      </c>
    </row>
    <row r="68" spans="1:6" ht="63">
      <c r="A68" s="226" t="s">
        <v>429</v>
      </c>
      <c r="B68" s="227">
        <v>1</v>
      </c>
      <c r="C68" s="227">
        <v>13</v>
      </c>
      <c r="D68" s="228" t="s">
        <v>430</v>
      </c>
      <c r="E68" s="229" t="s">
        <v>379</v>
      </c>
      <c r="F68" s="230">
        <v>1102.3</v>
      </c>
    </row>
    <row r="69" spans="1:6" ht="61.9" customHeight="1">
      <c r="A69" s="226" t="s">
        <v>387</v>
      </c>
      <c r="B69" s="227">
        <v>1</v>
      </c>
      <c r="C69" s="227">
        <v>13</v>
      </c>
      <c r="D69" s="228" t="s">
        <v>430</v>
      </c>
      <c r="E69" s="229" t="s">
        <v>230</v>
      </c>
      <c r="F69" s="230">
        <v>901.1</v>
      </c>
    </row>
    <row r="70" spans="1:6" ht="31.5">
      <c r="A70" s="226" t="s">
        <v>392</v>
      </c>
      <c r="B70" s="227">
        <v>1</v>
      </c>
      <c r="C70" s="227">
        <v>13</v>
      </c>
      <c r="D70" s="228" t="s">
        <v>430</v>
      </c>
      <c r="E70" s="229" t="s">
        <v>393</v>
      </c>
      <c r="F70" s="230">
        <v>201.2</v>
      </c>
    </row>
    <row r="71" spans="1:6" ht="31.5">
      <c r="A71" s="226" t="s">
        <v>431</v>
      </c>
      <c r="B71" s="227">
        <v>1</v>
      </c>
      <c r="C71" s="227">
        <v>13</v>
      </c>
      <c r="D71" s="228" t="s">
        <v>432</v>
      </c>
      <c r="E71" s="229" t="s">
        <v>379</v>
      </c>
      <c r="F71" s="230">
        <v>605.20000000000005</v>
      </c>
    </row>
    <row r="72" spans="1:6" ht="61.9" customHeight="1">
      <c r="A72" s="226" t="s">
        <v>387</v>
      </c>
      <c r="B72" s="227">
        <v>1</v>
      </c>
      <c r="C72" s="227">
        <v>13</v>
      </c>
      <c r="D72" s="228" t="s">
        <v>432</v>
      </c>
      <c r="E72" s="229" t="s">
        <v>230</v>
      </c>
      <c r="F72" s="230">
        <v>556.79999999999995</v>
      </c>
    </row>
    <row r="73" spans="1:6" ht="31.5">
      <c r="A73" s="226" t="s">
        <v>392</v>
      </c>
      <c r="B73" s="227">
        <v>1</v>
      </c>
      <c r="C73" s="227">
        <v>13</v>
      </c>
      <c r="D73" s="228" t="s">
        <v>432</v>
      </c>
      <c r="E73" s="229" t="s">
        <v>393</v>
      </c>
      <c r="F73" s="230">
        <v>48.4</v>
      </c>
    </row>
    <row r="74" spans="1:6" ht="47.25">
      <c r="A74" s="226" t="s">
        <v>433</v>
      </c>
      <c r="B74" s="227">
        <v>1</v>
      </c>
      <c r="C74" s="227">
        <v>13</v>
      </c>
      <c r="D74" s="228" t="s">
        <v>434</v>
      </c>
      <c r="E74" s="229" t="s">
        <v>379</v>
      </c>
      <c r="F74" s="230">
        <v>452.5</v>
      </c>
    </row>
    <row r="75" spans="1:6" ht="61.9" customHeight="1">
      <c r="A75" s="226" t="s">
        <v>387</v>
      </c>
      <c r="B75" s="227">
        <v>1</v>
      </c>
      <c r="C75" s="227">
        <v>13</v>
      </c>
      <c r="D75" s="228" t="s">
        <v>434</v>
      </c>
      <c r="E75" s="229" t="s">
        <v>230</v>
      </c>
      <c r="F75" s="230">
        <v>393.5</v>
      </c>
    </row>
    <row r="76" spans="1:6" ht="31.5">
      <c r="A76" s="226" t="s">
        <v>392</v>
      </c>
      <c r="B76" s="227">
        <v>1</v>
      </c>
      <c r="C76" s="227">
        <v>13</v>
      </c>
      <c r="D76" s="228" t="s">
        <v>434</v>
      </c>
      <c r="E76" s="229" t="s">
        <v>393</v>
      </c>
      <c r="F76" s="230">
        <v>59</v>
      </c>
    </row>
    <row r="77" spans="1:6" ht="47.25">
      <c r="A77" s="226" t="s">
        <v>435</v>
      </c>
      <c r="B77" s="227">
        <v>1</v>
      </c>
      <c r="C77" s="227">
        <v>13</v>
      </c>
      <c r="D77" s="228" t="s">
        <v>436</v>
      </c>
      <c r="E77" s="229" t="s">
        <v>379</v>
      </c>
      <c r="F77" s="230">
        <v>605.20000000000005</v>
      </c>
    </row>
    <row r="78" spans="1:6" ht="61.9" customHeight="1">
      <c r="A78" s="226" t="s">
        <v>387</v>
      </c>
      <c r="B78" s="227">
        <v>1</v>
      </c>
      <c r="C78" s="227">
        <v>13</v>
      </c>
      <c r="D78" s="228" t="s">
        <v>436</v>
      </c>
      <c r="E78" s="229" t="s">
        <v>230</v>
      </c>
      <c r="F78" s="230">
        <v>554.20000000000005</v>
      </c>
    </row>
    <row r="79" spans="1:6" ht="31.5">
      <c r="A79" s="226" t="s">
        <v>392</v>
      </c>
      <c r="B79" s="227">
        <v>1</v>
      </c>
      <c r="C79" s="227">
        <v>13</v>
      </c>
      <c r="D79" s="228" t="s">
        <v>436</v>
      </c>
      <c r="E79" s="229" t="s">
        <v>393</v>
      </c>
      <c r="F79" s="230">
        <v>51</v>
      </c>
    </row>
    <row r="80" spans="1:6" ht="94.5">
      <c r="A80" s="226" t="s">
        <v>437</v>
      </c>
      <c r="B80" s="227">
        <v>1</v>
      </c>
      <c r="C80" s="227">
        <v>13</v>
      </c>
      <c r="D80" s="228" t="s">
        <v>438</v>
      </c>
      <c r="E80" s="229" t="s">
        <v>379</v>
      </c>
      <c r="F80" s="230">
        <v>0.7</v>
      </c>
    </row>
    <row r="81" spans="1:6" ht="31.5">
      <c r="A81" s="226" t="s">
        <v>392</v>
      </c>
      <c r="B81" s="227">
        <v>1</v>
      </c>
      <c r="C81" s="227">
        <v>13</v>
      </c>
      <c r="D81" s="228" t="s">
        <v>438</v>
      </c>
      <c r="E81" s="229" t="s">
        <v>393</v>
      </c>
      <c r="F81" s="230">
        <v>0.7</v>
      </c>
    </row>
    <row r="82" spans="1:6">
      <c r="A82" s="226" t="s">
        <v>389</v>
      </c>
      <c r="B82" s="227">
        <v>1</v>
      </c>
      <c r="C82" s="227">
        <v>13</v>
      </c>
      <c r="D82" s="228" t="s">
        <v>390</v>
      </c>
      <c r="E82" s="229" t="s">
        <v>379</v>
      </c>
      <c r="F82" s="230">
        <v>2138.6</v>
      </c>
    </row>
    <row r="83" spans="1:6" ht="31.5">
      <c r="A83" s="226" t="s">
        <v>385</v>
      </c>
      <c r="B83" s="227">
        <v>1</v>
      </c>
      <c r="C83" s="227">
        <v>13</v>
      </c>
      <c r="D83" s="228" t="s">
        <v>391</v>
      </c>
      <c r="E83" s="229" t="s">
        <v>379</v>
      </c>
      <c r="F83" s="230">
        <v>2138.6</v>
      </c>
    </row>
    <row r="84" spans="1:6" ht="61.9" customHeight="1">
      <c r="A84" s="226" t="s">
        <v>387</v>
      </c>
      <c r="B84" s="227">
        <v>1</v>
      </c>
      <c r="C84" s="227">
        <v>13</v>
      </c>
      <c r="D84" s="228" t="s">
        <v>391</v>
      </c>
      <c r="E84" s="229" t="s">
        <v>230</v>
      </c>
      <c r="F84" s="230">
        <v>2119.6</v>
      </c>
    </row>
    <row r="85" spans="1:6" ht="31.5">
      <c r="A85" s="226" t="s">
        <v>392</v>
      </c>
      <c r="B85" s="227">
        <v>1</v>
      </c>
      <c r="C85" s="227">
        <v>13</v>
      </c>
      <c r="D85" s="228" t="s">
        <v>391</v>
      </c>
      <c r="E85" s="229" t="s">
        <v>393</v>
      </c>
      <c r="F85" s="230">
        <v>15</v>
      </c>
    </row>
    <row r="86" spans="1:6">
      <c r="A86" s="226" t="s">
        <v>398</v>
      </c>
      <c r="B86" s="227">
        <v>1</v>
      </c>
      <c r="C86" s="227">
        <v>13</v>
      </c>
      <c r="D86" s="228" t="s">
        <v>391</v>
      </c>
      <c r="E86" s="229" t="s">
        <v>399</v>
      </c>
      <c r="F86" s="230">
        <v>4</v>
      </c>
    </row>
    <row r="87" spans="1:6" ht="31.5">
      <c r="A87" s="226" t="s">
        <v>439</v>
      </c>
      <c r="B87" s="227">
        <v>1</v>
      </c>
      <c r="C87" s="227">
        <v>13</v>
      </c>
      <c r="D87" s="228" t="s">
        <v>440</v>
      </c>
      <c r="E87" s="229" t="s">
        <v>379</v>
      </c>
      <c r="F87" s="230">
        <v>147.5</v>
      </c>
    </row>
    <row r="88" spans="1:6" ht="31.5">
      <c r="A88" s="226" t="s">
        <v>441</v>
      </c>
      <c r="B88" s="227">
        <v>1</v>
      </c>
      <c r="C88" s="227">
        <v>13</v>
      </c>
      <c r="D88" s="228" t="s">
        <v>442</v>
      </c>
      <c r="E88" s="229" t="s">
        <v>379</v>
      </c>
      <c r="F88" s="230">
        <v>147.5</v>
      </c>
    </row>
    <row r="89" spans="1:6" ht="31.5">
      <c r="A89" s="226" t="s">
        <v>443</v>
      </c>
      <c r="B89" s="227">
        <v>1</v>
      </c>
      <c r="C89" s="227">
        <v>13</v>
      </c>
      <c r="D89" s="228" t="s">
        <v>444</v>
      </c>
      <c r="E89" s="229" t="s">
        <v>379</v>
      </c>
      <c r="F89" s="230">
        <v>147.5</v>
      </c>
    </row>
    <row r="90" spans="1:6" ht="31.5">
      <c r="A90" s="226" t="s">
        <v>392</v>
      </c>
      <c r="B90" s="227">
        <v>1</v>
      </c>
      <c r="C90" s="227">
        <v>13</v>
      </c>
      <c r="D90" s="228" t="s">
        <v>444</v>
      </c>
      <c r="E90" s="229" t="s">
        <v>393</v>
      </c>
      <c r="F90" s="230">
        <v>11.2</v>
      </c>
    </row>
    <row r="91" spans="1:6">
      <c r="A91" s="226" t="s">
        <v>398</v>
      </c>
      <c r="B91" s="227">
        <v>1</v>
      </c>
      <c r="C91" s="227">
        <v>13</v>
      </c>
      <c r="D91" s="228" t="s">
        <v>444</v>
      </c>
      <c r="E91" s="229" t="s">
        <v>399</v>
      </c>
      <c r="F91" s="230">
        <v>136.30000000000001</v>
      </c>
    </row>
    <row r="92" spans="1:6">
      <c r="A92" s="226" t="s">
        <v>445</v>
      </c>
      <c r="B92" s="227">
        <v>1</v>
      </c>
      <c r="C92" s="227">
        <v>13</v>
      </c>
      <c r="D92" s="228" t="s">
        <v>446</v>
      </c>
      <c r="E92" s="229" t="s">
        <v>379</v>
      </c>
      <c r="F92" s="230">
        <v>10110.700000000001</v>
      </c>
    </row>
    <row r="93" spans="1:6" ht="31.5">
      <c r="A93" s="226" t="s">
        <v>447</v>
      </c>
      <c r="B93" s="227">
        <v>1</v>
      </c>
      <c r="C93" s="227">
        <v>13</v>
      </c>
      <c r="D93" s="228" t="s">
        <v>448</v>
      </c>
      <c r="E93" s="229" t="s">
        <v>379</v>
      </c>
      <c r="F93" s="230">
        <v>6610.7</v>
      </c>
    </row>
    <row r="94" spans="1:6" ht="61.9" customHeight="1">
      <c r="A94" s="226" t="s">
        <v>387</v>
      </c>
      <c r="B94" s="227">
        <v>1</v>
      </c>
      <c r="C94" s="227">
        <v>13</v>
      </c>
      <c r="D94" s="228" t="s">
        <v>448</v>
      </c>
      <c r="E94" s="229" t="s">
        <v>230</v>
      </c>
      <c r="F94" s="230">
        <v>6483.7</v>
      </c>
    </row>
    <row r="95" spans="1:6" ht="31.5">
      <c r="A95" s="226" t="s">
        <v>392</v>
      </c>
      <c r="B95" s="227">
        <v>1</v>
      </c>
      <c r="C95" s="227">
        <v>13</v>
      </c>
      <c r="D95" s="228" t="s">
        <v>448</v>
      </c>
      <c r="E95" s="229" t="s">
        <v>393</v>
      </c>
      <c r="F95" s="230">
        <v>127</v>
      </c>
    </row>
    <row r="96" spans="1:6" ht="47.25">
      <c r="A96" s="226" t="s">
        <v>400</v>
      </c>
      <c r="B96" s="227">
        <v>1</v>
      </c>
      <c r="C96" s="227">
        <v>13</v>
      </c>
      <c r="D96" s="228" t="s">
        <v>449</v>
      </c>
      <c r="E96" s="229" t="s">
        <v>379</v>
      </c>
      <c r="F96" s="230">
        <v>3500</v>
      </c>
    </row>
    <row r="97" spans="1:6" ht="61.9" customHeight="1">
      <c r="A97" s="226" t="s">
        <v>387</v>
      </c>
      <c r="B97" s="227">
        <v>1</v>
      </c>
      <c r="C97" s="227">
        <v>13</v>
      </c>
      <c r="D97" s="228" t="s">
        <v>449</v>
      </c>
      <c r="E97" s="229" t="s">
        <v>230</v>
      </c>
      <c r="F97" s="230">
        <v>3500</v>
      </c>
    </row>
    <row r="98" spans="1:6" ht="31.15" customHeight="1">
      <c r="A98" s="226" t="s">
        <v>450</v>
      </c>
      <c r="B98" s="227">
        <v>1</v>
      </c>
      <c r="C98" s="227">
        <v>13</v>
      </c>
      <c r="D98" s="228" t="s">
        <v>451</v>
      </c>
      <c r="E98" s="229" t="s">
        <v>379</v>
      </c>
      <c r="F98" s="230">
        <v>9745.2000000000007</v>
      </c>
    </row>
    <row r="99" spans="1:6" ht="31.5">
      <c r="A99" s="226" t="s">
        <v>452</v>
      </c>
      <c r="B99" s="227">
        <v>1</v>
      </c>
      <c r="C99" s="227">
        <v>13</v>
      </c>
      <c r="D99" s="228" t="s">
        <v>453</v>
      </c>
      <c r="E99" s="229" t="s">
        <v>379</v>
      </c>
      <c r="F99" s="230">
        <v>615.9</v>
      </c>
    </row>
    <row r="100" spans="1:6" ht="31.5">
      <c r="A100" s="226" t="s">
        <v>454</v>
      </c>
      <c r="B100" s="227">
        <v>1</v>
      </c>
      <c r="C100" s="227">
        <v>13</v>
      </c>
      <c r="D100" s="228" t="s">
        <v>453</v>
      </c>
      <c r="E100" s="229" t="s">
        <v>455</v>
      </c>
      <c r="F100" s="230">
        <v>615.9</v>
      </c>
    </row>
    <row r="101" spans="1:6">
      <c r="A101" s="226" t="s">
        <v>456</v>
      </c>
      <c r="B101" s="227">
        <v>1</v>
      </c>
      <c r="C101" s="227">
        <v>13</v>
      </c>
      <c r="D101" s="228" t="s">
        <v>457</v>
      </c>
      <c r="E101" s="229" t="s">
        <v>379</v>
      </c>
      <c r="F101" s="230">
        <v>9129.2999999999993</v>
      </c>
    </row>
    <row r="102" spans="1:6" ht="31.5">
      <c r="A102" s="226" t="s">
        <v>454</v>
      </c>
      <c r="B102" s="227">
        <v>1</v>
      </c>
      <c r="C102" s="227">
        <v>13</v>
      </c>
      <c r="D102" s="228" t="s">
        <v>457</v>
      </c>
      <c r="E102" s="229" t="s">
        <v>455</v>
      </c>
      <c r="F102" s="230">
        <v>7629.3</v>
      </c>
    </row>
    <row r="103" spans="1:6" ht="47.25">
      <c r="A103" s="226" t="s">
        <v>400</v>
      </c>
      <c r="B103" s="227">
        <v>1</v>
      </c>
      <c r="C103" s="227">
        <v>13</v>
      </c>
      <c r="D103" s="228" t="s">
        <v>458</v>
      </c>
      <c r="E103" s="229" t="s">
        <v>379</v>
      </c>
      <c r="F103" s="230">
        <v>1500</v>
      </c>
    </row>
    <row r="104" spans="1:6" ht="31.5">
      <c r="A104" s="226" t="s">
        <v>454</v>
      </c>
      <c r="B104" s="227">
        <v>1</v>
      </c>
      <c r="C104" s="227">
        <v>13</v>
      </c>
      <c r="D104" s="228" t="s">
        <v>458</v>
      </c>
      <c r="E104" s="229" t="s">
        <v>455</v>
      </c>
      <c r="F104" s="230">
        <v>1500</v>
      </c>
    </row>
    <row r="105" spans="1:6" ht="47.25">
      <c r="A105" s="226" t="s">
        <v>412</v>
      </c>
      <c r="B105" s="227">
        <v>1</v>
      </c>
      <c r="C105" s="227">
        <v>13</v>
      </c>
      <c r="D105" s="228" t="s">
        <v>413</v>
      </c>
      <c r="E105" s="229" t="s">
        <v>379</v>
      </c>
      <c r="F105" s="230">
        <v>735.1</v>
      </c>
    </row>
    <row r="106" spans="1:6" ht="31.5">
      <c r="A106" s="226" t="s">
        <v>414</v>
      </c>
      <c r="B106" s="227">
        <v>1</v>
      </c>
      <c r="C106" s="227">
        <v>13</v>
      </c>
      <c r="D106" s="228" t="s">
        <v>415</v>
      </c>
      <c r="E106" s="229" t="s">
        <v>379</v>
      </c>
      <c r="F106" s="230">
        <v>735.1</v>
      </c>
    </row>
    <row r="107" spans="1:6" ht="31.5">
      <c r="A107" s="226" t="s">
        <v>416</v>
      </c>
      <c r="B107" s="227">
        <v>1</v>
      </c>
      <c r="C107" s="227">
        <v>13</v>
      </c>
      <c r="D107" s="228" t="s">
        <v>417</v>
      </c>
      <c r="E107" s="229" t="s">
        <v>379</v>
      </c>
      <c r="F107" s="230">
        <v>79.900000000000006</v>
      </c>
    </row>
    <row r="108" spans="1:6" ht="31.5">
      <c r="A108" s="226" t="s">
        <v>392</v>
      </c>
      <c r="B108" s="227">
        <v>1</v>
      </c>
      <c r="C108" s="227">
        <v>13</v>
      </c>
      <c r="D108" s="228" t="s">
        <v>417</v>
      </c>
      <c r="E108" s="229" t="s">
        <v>393</v>
      </c>
      <c r="F108" s="230">
        <v>79.900000000000006</v>
      </c>
    </row>
    <row r="109" spans="1:6" ht="31.5">
      <c r="A109" s="226" t="s">
        <v>418</v>
      </c>
      <c r="B109" s="227">
        <v>1</v>
      </c>
      <c r="C109" s="227">
        <v>13</v>
      </c>
      <c r="D109" s="228" t="s">
        <v>419</v>
      </c>
      <c r="E109" s="229" t="s">
        <v>379</v>
      </c>
      <c r="F109" s="230">
        <v>655.20000000000005</v>
      </c>
    </row>
    <row r="110" spans="1:6" ht="31.5">
      <c r="A110" s="226" t="s">
        <v>392</v>
      </c>
      <c r="B110" s="227">
        <v>1</v>
      </c>
      <c r="C110" s="227">
        <v>13</v>
      </c>
      <c r="D110" s="228" t="s">
        <v>419</v>
      </c>
      <c r="E110" s="229" t="s">
        <v>393</v>
      </c>
      <c r="F110" s="230">
        <v>655.20000000000005</v>
      </c>
    </row>
    <row r="111" spans="1:6" ht="47.25">
      <c r="A111" s="226" t="s">
        <v>459</v>
      </c>
      <c r="B111" s="227">
        <v>1</v>
      </c>
      <c r="C111" s="227">
        <v>13</v>
      </c>
      <c r="D111" s="228" t="s">
        <v>460</v>
      </c>
      <c r="E111" s="229" t="s">
        <v>379</v>
      </c>
      <c r="F111" s="230">
        <v>21</v>
      </c>
    </row>
    <row r="112" spans="1:6" ht="31.5">
      <c r="A112" s="226" t="s">
        <v>461</v>
      </c>
      <c r="B112" s="227">
        <v>1</v>
      </c>
      <c r="C112" s="227">
        <v>13</v>
      </c>
      <c r="D112" s="228" t="s">
        <v>462</v>
      </c>
      <c r="E112" s="229" t="s">
        <v>379</v>
      </c>
      <c r="F112" s="230">
        <v>21</v>
      </c>
    </row>
    <row r="113" spans="1:6" ht="31.5">
      <c r="A113" s="226" t="s">
        <v>463</v>
      </c>
      <c r="B113" s="227">
        <v>1</v>
      </c>
      <c r="C113" s="227">
        <v>13</v>
      </c>
      <c r="D113" s="228" t="s">
        <v>464</v>
      </c>
      <c r="E113" s="229" t="s">
        <v>379</v>
      </c>
      <c r="F113" s="230">
        <v>21</v>
      </c>
    </row>
    <row r="114" spans="1:6" ht="31.5">
      <c r="A114" s="226" t="s">
        <v>392</v>
      </c>
      <c r="B114" s="227">
        <v>1</v>
      </c>
      <c r="C114" s="227">
        <v>13</v>
      </c>
      <c r="D114" s="228" t="s">
        <v>464</v>
      </c>
      <c r="E114" s="229" t="s">
        <v>393</v>
      </c>
      <c r="F114" s="230">
        <v>21</v>
      </c>
    </row>
    <row r="115" spans="1:6" ht="46.15" customHeight="1">
      <c r="A115" s="226" t="s">
        <v>465</v>
      </c>
      <c r="B115" s="227">
        <v>1</v>
      </c>
      <c r="C115" s="227">
        <v>13</v>
      </c>
      <c r="D115" s="228" t="s">
        <v>466</v>
      </c>
      <c r="E115" s="229" t="s">
        <v>379</v>
      </c>
      <c r="F115" s="230">
        <v>700</v>
      </c>
    </row>
    <row r="116" spans="1:6" ht="46.15" customHeight="1">
      <c r="A116" s="226" t="s">
        <v>467</v>
      </c>
      <c r="B116" s="227">
        <v>1</v>
      </c>
      <c r="C116" s="227">
        <v>13</v>
      </c>
      <c r="D116" s="228" t="s">
        <v>468</v>
      </c>
      <c r="E116" s="229" t="s">
        <v>379</v>
      </c>
      <c r="F116" s="230">
        <v>700</v>
      </c>
    </row>
    <row r="117" spans="1:6" ht="63">
      <c r="A117" s="226" t="s">
        <v>469</v>
      </c>
      <c r="B117" s="227">
        <v>1</v>
      </c>
      <c r="C117" s="227">
        <v>13</v>
      </c>
      <c r="D117" s="228" t="s">
        <v>470</v>
      </c>
      <c r="E117" s="229" t="s">
        <v>379</v>
      </c>
      <c r="F117" s="230">
        <v>550</v>
      </c>
    </row>
    <row r="118" spans="1:6" ht="31.5">
      <c r="A118" s="226" t="s">
        <v>392</v>
      </c>
      <c r="B118" s="227">
        <v>1</v>
      </c>
      <c r="C118" s="227">
        <v>13</v>
      </c>
      <c r="D118" s="228" t="s">
        <v>470</v>
      </c>
      <c r="E118" s="229" t="s">
        <v>393</v>
      </c>
      <c r="F118" s="230">
        <v>550</v>
      </c>
    </row>
    <row r="119" spans="1:6" ht="31.5">
      <c r="A119" s="226" t="s">
        <v>471</v>
      </c>
      <c r="B119" s="227">
        <v>1</v>
      </c>
      <c r="C119" s="227">
        <v>13</v>
      </c>
      <c r="D119" s="228" t="s">
        <v>472</v>
      </c>
      <c r="E119" s="229" t="s">
        <v>379</v>
      </c>
      <c r="F119" s="230">
        <v>150</v>
      </c>
    </row>
    <row r="120" spans="1:6" ht="31.5">
      <c r="A120" s="226" t="s">
        <v>392</v>
      </c>
      <c r="B120" s="227">
        <v>1</v>
      </c>
      <c r="C120" s="227">
        <v>13</v>
      </c>
      <c r="D120" s="228" t="s">
        <v>472</v>
      </c>
      <c r="E120" s="229" t="s">
        <v>393</v>
      </c>
      <c r="F120" s="230">
        <v>150</v>
      </c>
    </row>
    <row r="121" spans="1:6" ht="47.25">
      <c r="A121" s="226" t="s">
        <v>473</v>
      </c>
      <c r="B121" s="227">
        <v>1</v>
      </c>
      <c r="C121" s="227">
        <v>13</v>
      </c>
      <c r="D121" s="228" t="s">
        <v>474</v>
      </c>
      <c r="E121" s="229" t="s">
        <v>379</v>
      </c>
      <c r="F121" s="230">
        <v>40</v>
      </c>
    </row>
    <row r="122" spans="1:6" ht="110.25">
      <c r="A122" s="226" t="s">
        <v>475</v>
      </c>
      <c r="B122" s="227">
        <v>1</v>
      </c>
      <c r="C122" s="227">
        <v>13</v>
      </c>
      <c r="D122" s="228" t="s">
        <v>476</v>
      </c>
      <c r="E122" s="229" t="s">
        <v>379</v>
      </c>
      <c r="F122" s="230">
        <v>40</v>
      </c>
    </row>
    <row r="123" spans="1:6" ht="78.75">
      <c r="A123" s="226" t="s">
        <v>477</v>
      </c>
      <c r="B123" s="227">
        <v>1</v>
      </c>
      <c r="C123" s="227">
        <v>13</v>
      </c>
      <c r="D123" s="228" t="s">
        <v>478</v>
      </c>
      <c r="E123" s="229" t="s">
        <v>379</v>
      </c>
      <c r="F123" s="230">
        <v>25</v>
      </c>
    </row>
    <row r="124" spans="1:6" ht="31.5">
      <c r="A124" s="226" t="s">
        <v>392</v>
      </c>
      <c r="B124" s="227">
        <v>1</v>
      </c>
      <c r="C124" s="227">
        <v>13</v>
      </c>
      <c r="D124" s="228" t="s">
        <v>478</v>
      </c>
      <c r="E124" s="229" t="s">
        <v>393</v>
      </c>
      <c r="F124" s="230">
        <v>25</v>
      </c>
    </row>
    <row r="125" spans="1:6" ht="46.15" customHeight="1">
      <c r="A125" s="226" t="s">
        <v>479</v>
      </c>
      <c r="B125" s="227">
        <v>1</v>
      </c>
      <c r="C125" s="227">
        <v>13</v>
      </c>
      <c r="D125" s="228" t="s">
        <v>480</v>
      </c>
      <c r="E125" s="229" t="s">
        <v>379</v>
      </c>
      <c r="F125" s="230">
        <v>10</v>
      </c>
    </row>
    <row r="126" spans="1:6" ht="31.5">
      <c r="A126" s="226" t="s">
        <v>392</v>
      </c>
      <c r="B126" s="227">
        <v>1</v>
      </c>
      <c r="C126" s="227">
        <v>13</v>
      </c>
      <c r="D126" s="228" t="s">
        <v>480</v>
      </c>
      <c r="E126" s="229" t="s">
        <v>393</v>
      </c>
      <c r="F126" s="230">
        <v>10</v>
      </c>
    </row>
    <row r="127" spans="1:6" ht="47.25">
      <c r="A127" s="226" t="s">
        <v>481</v>
      </c>
      <c r="B127" s="227">
        <v>1</v>
      </c>
      <c r="C127" s="227">
        <v>13</v>
      </c>
      <c r="D127" s="228" t="s">
        <v>482</v>
      </c>
      <c r="E127" s="229" t="s">
        <v>379</v>
      </c>
      <c r="F127" s="230">
        <v>5</v>
      </c>
    </row>
    <row r="128" spans="1:6" ht="31.5">
      <c r="A128" s="226" t="s">
        <v>392</v>
      </c>
      <c r="B128" s="227">
        <v>1</v>
      </c>
      <c r="C128" s="227">
        <v>13</v>
      </c>
      <c r="D128" s="228" t="s">
        <v>482</v>
      </c>
      <c r="E128" s="229" t="s">
        <v>393</v>
      </c>
      <c r="F128" s="230">
        <v>5</v>
      </c>
    </row>
    <row r="129" spans="1:6" ht="47.25">
      <c r="A129" s="226" t="s">
        <v>483</v>
      </c>
      <c r="B129" s="227">
        <v>1</v>
      </c>
      <c r="C129" s="227">
        <v>13</v>
      </c>
      <c r="D129" s="228" t="s">
        <v>484</v>
      </c>
      <c r="E129" s="229" t="s">
        <v>379</v>
      </c>
      <c r="F129" s="230">
        <v>15</v>
      </c>
    </row>
    <row r="130" spans="1:6" ht="157.5">
      <c r="A130" s="226" t="s">
        <v>485</v>
      </c>
      <c r="B130" s="227">
        <v>1</v>
      </c>
      <c r="C130" s="227">
        <v>13</v>
      </c>
      <c r="D130" s="228" t="s">
        <v>486</v>
      </c>
      <c r="E130" s="229" t="s">
        <v>379</v>
      </c>
      <c r="F130" s="230">
        <v>15</v>
      </c>
    </row>
    <row r="131" spans="1:6" ht="31.5">
      <c r="A131" s="226" t="s">
        <v>487</v>
      </c>
      <c r="B131" s="227">
        <v>1</v>
      </c>
      <c r="C131" s="227">
        <v>13</v>
      </c>
      <c r="D131" s="228" t="s">
        <v>488</v>
      </c>
      <c r="E131" s="229" t="s">
        <v>379</v>
      </c>
      <c r="F131" s="230">
        <v>15</v>
      </c>
    </row>
    <row r="132" spans="1:6" ht="31.5">
      <c r="A132" s="226" t="s">
        <v>392</v>
      </c>
      <c r="B132" s="227">
        <v>1</v>
      </c>
      <c r="C132" s="227">
        <v>13</v>
      </c>
      <c r="D132" s="228" t="s">
        <v>488</v>
      </c>
      <c r="E132" s="229" t="s">
        <v>393</v>
      </c>
      <c r="F132" s="230">
        <v>15</v>
      </c>
    </row>
    <row r="133" spans="1:6" s="225" customFormat="1">
      <c r="A133" s="220" t="s">
        <v>489</v>
      </c>
      <c r="B133" s="221">
        <v>4</v>
      </c>
      <c r="C133" s="221">
        <v>0</v>
      </c>
      <c r="D133" s="222" t="s">
        <v>379</v>
      </c>
      <c r="E133" s="223" t="s">
        <v>379</v>
      </c>
      <c r="F133" s="224">
        <v>1287.0999999999999</v>
      </c>
    </row>
    <row r="134" spans="1:6">
      <c r="A134" s="226" t="s">
        <v>490</v>
      </c>
      <c r="B134" s="227">
        <v>4</v>
      </c>
      <c r="C134" s="227">
        <v>5</v>
      </c>
      <c r="D134" s="228" t="s">
        <v>379</v>
      </c>
      <c r="E134" s="229" t="s">
        <v>379</v>
      </c>
      <c r="F134" s="230">
        <v>603.70000000000005</v>
      </c>
    </row>
    <row r="135" spans="1:6" ht="31.5">
      <c r="A135" s="226" t="s">
        <v>381</v>
      </c>
      <c r="B135" s="227">
        <v>4</v>
      </c>
      <c r="C135" s="227">
        <v>5</v>
      </c>
      <c r="D135" s="228" t="s">
        <v>382</v>
      </c>
      <c r="E135" s="229" t="s">
        <v>379</v>
      </c>
      <c r="F135" s="230">
        <v>603.70000000000005</v>
      </c>
    </row>
    <row r="136" spans="1:6" ht="31.5">
      <c r="A136" s="226" t="s">
        <v>427</v>
      </c>
      <c r="B136" s="227">
        <v>4</v>
      </c>
      <c r="C136" s="227">
        <v>5</v>
      </c>
      <c r="D136" s="228" t="s">
        <v>428</v>
      </c>
      <c r="E136" s="229" t="s">
        <v>379</v>
      </c>
      <c r="F136" s="230">
        <v>603.70000000000005</v>
      </c>
    </row>
    <row r="137" spans="1:6" ht="47.25">
      <c r="A137" s="226" t="s">
        <v>491</v>
      </c>
      <c r="B137" s="227">
        <v>4</v>
      </c>
      <c r="C137" s="227">
        <v>5</v>
      </c>
      <c r="D137" s="228" t="s">
        <v>492</v>
      </c>
      <c r="E137" s="229" t="s">
        <v>379</v>
      </c>
      <c r="F137" s="230">
        <v>603.70000000000005</v>
      </c>
    </row>
    <row r="138" spans="1:6" ht="31.5">
      <c r="A138" s="226" t="s">
        <v>392</v>
      </c>
      <c r="B138" s="227">
        <v>4</v>
      </c>
      <c r="C138" s="227">
        <v>5</v>
      </c>
      <c r="D138" s="228" t="s">
        <v>492</v>
      </c>
      <c r="E138" s="229" t="s">
        <v>393</v>
      </c>
      <c r="F138" s="230">
        <v>603.70000000000005</v>
      </c>
    </row>
    <row r="139" spans="1:6">
      <c r="A139" s="226" t="s">
        <v>493</v>
      </c>
      <c r="B139" s="227">
        <v>4</v>
      </c>
      <c r="C139" s="227">
        <v>9</v>
      </c>
      <c r="D139" s="228" t="s">
        <v>379</v>
      </c>
      <c r="E139" s="229" t="s">
        <v>379</v>
      </c>
      <c r="F139" s="230">
        <v>108.4</v>
      </c>
    </row>
    <row r="140" spans="1:6">
      <c r="A140" s="226" t="s">
        <v>494</v>
      </c>
      <c r="B140" s="227">
        <v>4</v>
      </c>
      <c r="C140" s="227">
        <v>9</v>
      </c>
      <c r="D140" s="228" t="s">
        <v>495</v>
      </c>
      <c r="E140" s="229" t="s">
        <v>379</v>
      </c>
      <c r="F140" s="230">
        <v>108.4</v>
      </c>
    </row>
    <row r="141" spans="1:6">
      <c r="A141" s="226" t="s">
        <v>496</v>
      </c>
      <c r="B141" s="227">
        <v>4</v>
      </c>
      <c r="C141" s="227">
        <v>9</v>
      </c>
      <c r="D141" s="228" t="s">
        <v>497</v>
      </c>
      <c r="E141" s="229" t="s">
        <v>379</v>
      </c>
      <c r="F141" s="230">
        <v>108.4</v>
      </c>
    </row>
    <row r="142" spans="1:6">
      <c r="A142" s="226" t="s">
        <v>498</v>
      </c>
      <c r="B142" s="227">
        <v>4</v>
      </c>
      <c r="C142" s="227">
        <v>9</v>
      </c>
      <c r="D142" s="228" t="s">
        <v>499</v>
      </c>
      <c r="E142" s="229" t="s">
        <v>379</v>
      </c>
      <c r="F142" s="230">
        <v>108.4</v>
      </c>
    </row>
    <row r="143" spans="1:6" ht="31.5">
      <c r="A143" s="226" t="s">
        <v>392</v>
      </c>
      <c r="B143" s="227">
        <v>4</v>
      </c>
      <c r="C143" s="227">
        <v>9</v>
      </c>
      <c r="D143" s="228" t="s">
        <v>499</v>
      </c>
      <c r="E143" s="229" t="s">
        <v>393</v>
      </c>
      <c r="F143" s="230">
        <v>108.4</v>
      </c>
    </row>
    <row r="144" spans="1:6">
      <c r="A144" s="226" t="s">
        <v>500</v>
      </c>
      <c r="B144" s="227">
        <v>4</v>
      </c>
      <c r="C144" s="227">
        <v>12</v>
      </c>
      <c r="D144" s="228" t="s">
        <v>379</v>
      </c>
      <c r="E144" s="229" t="s">
        <v>379</v>
      </c>
      <c r="F144" s="230">
        <v>575</v>
      </c>
    </row>
    <row r="145" spans="1:6" ht="46.9" customHeight="1">
      <c r="A145" s="226" t="s">
        <v>465</v>
      </c>
      <c r="B145" s="227">
        <v>4</v>
      </c>
      <c r="C145" s="227">
        <v>12</v>
      </c>
      <c r="D145" s="228" t="s">
        <v>466</v>
      </c>
      <c r="E145" s="229" t="s">
        <v>379</v>
      </c>
      <c r="F145" s="230">
        <v>515</v>
      </c>
    </row>
    <row r="146" spans="1:6" ht="46.15" customHeight="1">
      <c r="A146" s="226" t="s">
        <v>467</v>
      </c>
      <c r="B146" s="227">
        <v>4</v>
      </c>
      <c r="C146" s="227">
        <v>12</v>
      </c>
      <c r="D146" s="228" t="s">
        <v>468</v>
      </c>
      <c r="E146" s="229" t="s">
        <v>379</v>
      </c>
      <c r="F146" s="230">
        <v>515</v>
      </c>
    </row>
    <row r="147" spans="1:6" ht="63">
      <c r="A147" s="226" t="s">
        <v>469</v>
      </c>
      <c r="B147" s="227">
        <v>4</v>
      </c>
      <c r="C147" s="227">
        <v>12</v>
      </c>
      <c r="D147" s="228" t="s">
        <v>470</v>
      </c>
      <c r="E147" s="229" t="s">
        <v>379</v>
      </c>
      <c r="F147" s="230">
        <v>515</v>
      </c>
    </row>
    <row r="148" spans="1:6" ht="31.5">
      <c r="A148" s="226" t="s">
        <v>392</v>
      </c>
      <c r="B148" s="227">
        <v>4</v>
      </c>
      <c r="C148" s="227">
        <v>12</v>
      </c>
      <c r="D148" s="228" t="s">
        <v>470</v>
      </c>
      <c r="E148" s="229" t="s">
        <v>393</v>
      </c>
      <c r="F148" s="230">
        <v>515</v>
      </c>
    </row>
    <row r="149" spans="1:6" ht="47.25">
      <c r="A149" s="226" t="s">
        <v>501</v>
      </c>
      <c r="B149" s="227">
        <v>4</v>
      </c>
      <c r="C149" s="227">
        <v>12</v>
      </c>
      <c r="D149" s="228" t="s">
        <v>502</v>
      </c>
      <c r="E149" s="229" t="s">
        <v>379</v>
      </c>
      <c r="F149" s="230">
        <v>60</v>
      </c>
    </row>
    <row r="150" spans="1:6" ht="63">
      <c r="A150" s="226" t="s">
        <v>503</v>
      </c>
      <c r="B150" s="227">
        <v>4</v>
      </c>
      <c r="C150" s="227">
        <v>12</v>
      </c>
      <c r="D150" s="228" t="s">
        <v>504</v>
      </c>
      <c r="E150" s="229" t="s">
        <v>379</v>
      </c>
      <c r="F150" s="230">
        <v>60</v>
      </c>
    </row>
    <row r="151" spans="1:6" ht="61.15" customHeight="1">
      <c r="A151" s="226" t="s">
        <v>505</v>
      </c>
      <c r="B151" s="227">
        <v>4</v>
      </c>
      <c r="C151" s="227">
        <v>12</v>
      </c>
      <c r="D151" s="228" t="s">
        <v>506</v>
      </c>
      <c r="E151" s="229" t="s">
        <v>379</v>
      </c>
      <c r="F151" s="230">
        <v>50</v>
      </c>
    </row>
    <row r="152" spans="1:6">
      <c r="A152" s="226" t="s">
        <v>398</v>
      </c>
      <c r="B152" s="227">
        <v>4</v>
      </c>
      <c r="C152" s="227">
        <v>12</v>
      </c>
      <c r="D152" s="228" t="s">
        <v>506</v>
      </c>
      <c r="E152" s="229" t="s">
        <v>399</v>
      </c>
      <c r="F152" s="230">
        <v>50</v>
      </c>
    </row>
    <row r="153" spans="1:6" ht="31.5">
      <c r="A153" s="226" t="s">
        <v>507</v>
      </c>
      <c r="B153" s="227">
        <v>4</v>
      </c>
      <c r="C153" s="227">
        <v>12</v>
      </c>
      <c r="D153" s="228" t="s">
        <v>508</v>
      </c>
      <c r="E153" s="229" t="s">
        <v>379</v>
      </c>
      <c r="F153" s="230">
        <v>10</v>
      </c>
    </row>
    <row r="154" spans="1:6" ht="31.5">
      <c r="A154" s="226" t="s">
        <v>392</v>
      </c>
      <c r="B154" s="227">
        <v>4</v>
      </c>
      <c r="C154" s="227">
        <v>12</v>
      </c>
      <c r="D154" s="228" t="s">
        <v>508</v>
      </c>
      <c r="E154" s="229" t="s">
        <v>393</v>
      </c>
      <c r="F154" s="230">
        <v>10</v>
      </c>
    </row>
    <row r="155" spans="1:6" s="225" customFormat="1">
      <c r="A155" s="220" t="s">
        <v>509</v>
      </c>
      <c r="B155" s="221">
        <v>5</v>
      </c>
      <c r="C155" s="221">
        <v>0</v>
      </c>
      <c r="D155" s="222" t="s">
        <v>379</v>
      </c>
      <c r="E155" s="223" t="s">
        <v>379</v>
      </c>
      <c r="F155" s="224">
        <v>3510.2</v>
      </c>
    </row>
    <row r="156" spans="1:6">
      <c r="A156" s="226" t="s">
        <v>510</v>
      </c>
      <c r="B156" s="227">
        <v>5</v>
      </c>
      <c r="C156" s="227">
        <v>1</v>
      </c>
      <c r="D156" s="228" t="s">
        <v>379</v>
      </c>
      <c r="E156" s="229" t="s">
        <v>379</v>
      </c>
      <c r="F156" s="230">
        <v>224.9</v>
      </c>
    </row>
    <row r="157" spans="1:6">
      <c r="A157" s="226" t="s">
        <v>511</v>
      </c>
      <c r="B157" s="227">
        <v>5</v>
      </c>
      <c r="C157" s="227">
        <v>1</v>
      </c>
      <c r="D157" s="228" t="s">
        <v>512</v>
      </c>
      <c r="E157" s="229" t="s">
        <v>379</v>
      </c>
      <c r="F157" s="230">
        <v>224.9</v>
      </c>
    </row>
    <row r="158" spans="1:6">
      <c r="A158" s="226" t="s">
        <v>513</v>
      </c>
      <c r="B158" s="227">
        <v>5</v>
      </c>
      <c r="C158" s="227">
        <v>1</v>
      </c>
      <c r="D158" s="228" t="s">
        <v>514</v>
      </c>
      <c r="E158" s="229" t="s">
        <v>379</v>
      </c>
      <c r="F158" s="230">
        <v>224.9</v>
      </c>
    </row>
    <row r="159" spans="1:6" ht="31.5">
      <c r="A159" s="226" t="s">
        <v>515</v>
      </c>
      <c r="B159" s="227">
        <v>5</v>
      </c>
      <c r="C159" s="227">
        <v>1</v>
      </c>
      <c r="D159" s="228" t="s">
        <v>516</v>
      </c>
      <c r="E159" s="229" t="s">
        <v>379</v>
      </c>
      <c r="F159" s="230">
        <v>224.9</v>
      </c>
    </row>
    <row r="160" spans="1:6" ht="31.5">
      <c r="A160" s="226" t="s">
        <v>392</v>
      </c>
      <c r="B160" s="227">
        <v>5</v>
      </c>
      <c r="C160" s="227">
        <v>1</v>
      </c>
      <c r="D160" s="228" t="s">
        <v>516</v>
      </c>
      <c r="E160" s="229" t="s">
        <v>393</v>
      </c>
      <c r="F160" s="230">
        <v>224.9</v>
      </c>
    </row>
    <row r="161" spans="1:6" ht="31.5">
      <c r="A161" s="226" t="s">
        <v>517</v>
      </c>
      <c r="B161" s="227">
        <v>5</v>
      </c>
      <c r="C161" s="227">
        <v>5</v>
      </c>
      <c r="D161" s="228" t="s">
        <v>379</v>
      </c>
      <c r="E161" s="229" t="s">
        <v>379</v>
      </c>
      <c r="F161" s="230">
        <v>3285.3</v>
      </c>
    </row>
    <row r="162" spans="1:6" ht="31.5">
      <c r="A162" s="226" t="s">
        <v>381</v>
      </c>
      <c r="B162" s="227">
        <v>5</v>
      </c>
      <c r="C162" s="227">
        <v>5</v>
      </c>
      <c r="D162" s="228" t="s">
        <v>382</v>
      </c>
      <c r="E162" s="229" t="s">
        <v>379</v>
      </c>
      <c r="F162" s="230">
        <v>3285.3</v>
      </c>
    </row>
    <row r="163" spans="1:6">
      <c r="A163" s="226" t="s">
        <v>389</v>
      </c>
      <c r="B163" s="227">
        <v>5</v>
      </c>
      <c r="C163" s="227">
        <v>5</v>
      </c>
      <c r="D163" s="228" t="s">
        <v>390</v>
      </c>
      <c r="E163" s="229" t="s">
        <v>379</v>
      </c>
      <c r="F163" s="230">
        <v>3285.3</v>
      </c>
    </row>
    <row r="164" spans="1:6" ht="31.5">
      <c r="A164" s="226" t="s">
        <v>385</v>
      </c>
      <c r="B164" s="227">
        <v>5</v>
      </c>
      <c r="C164" s="227">
        <v>5</v>
      </c>
      <c r="D164" s="228" t="s">
        <v>391</v>
      </c>
      <c r="E164" s="229" t="s">
        <v>379</v>
      </c>
      <c r="F164" s="230">
        <v>2785.3</v>
      </c>
    </row>
    <row r="165" spans="1:6" ht="61.9" customHeight="1">
      <c r="A165" s="226" t="s">
        <v>387</v>
      </c>
      <c r="B165" s="227">
        <v>5</v>
      </c>
      <c r="C165" s="227">
        <v>5</v>
      </c>
      <c r="D165" s="228" t="s">
        <v>391</v>
      </c>
      <c r="E165" s="229" t="s">
        <v>230</v>
      </c>
      <c r="F165" s="230">
        <v>2773.3</v>
      </c>
    </row>
    <row r="166" spans="1:6" ht="31.5">
      <c r="A166" s="226" t="s">
        <v>392</v>
      </c>
      <c r="B166" s="227">
        <v>5</v>
      </c>
      <c r="C166" s="227">
        <v>5</v>
      </c>
      <c r="D166" s="228" t="s">
        <v>391</v>
      </c>
      <c r="E166" s="229" t="s">
        <v>393</v>
      </c>
      <c r="F166" s="230">
        <v>12</v>
      </c>
    </row>
    <row r="167" spans="1:6" ht="47.25">
      <c r="A167" s="226" t="s">
        <v>400</v>
      </c>
      <c r="B167" s="227">
        <v>5</v>
      </c>
      <c r="C167" s="227">
        <v>5</v>
      </c>
      <c r="D167" s="228" t="s">
        <v>401</v>
      </c>
      <c r="E167" s="229" t="s">
        <v>379</v>
      </c>
      <c r="F167" s="230">
        <v>500</v>
      </c>
    </row>
    <row r="168" spans="1:6" ht="61.9" customHeight="1">
      <c r="A168" s="226" t="s">
        <v>387</v>
      </c>
      <c r="B168" s="227">
        <v>5</v>
      </c>
      <c r="C168" s="227">
        <v>5</v>
      </c>
      <c r="D168" s="228" t="s">
        <v>401</v>
      </c>
      <c r="E168" s="229" t="s">
        <v>230</v>
      </c>
      <c r="F168" s="230">
        <v>500</v>
      </c>
    </row>
    <row r="169" spans="1:6" s="225" customFormat="1">
      <c r="A169" s="220" t="s">
        <v>518</v>
      </c>
      <c r="B169" s="221">
        <v>6</v>
      </c>
      <c r="C169" s="221">
        <v>0</v>
      </c>
      <c r="D169" s="222" t="s">
        <v>379</v>
      </c>
      <c r="E169" s="223" t="s">
        <v>379</v>
      </c>
      <c r="F169" s="224">
        <v>8815.2000000000007</v>
      </c>
    </row>
    <row r="170" spans="1:6">
      <c r="A170" s="226" t="s">
        <v>519</v>
      </c>
      <c r="B170" s="227">
        <v>6</v>
      </c>
      <c r="C170" s="227">
        <v>5</v>
      </c>
      <c r="D170" s="228" t="s">
        <v>379</v>
      </c>
      <c r="E170" s="229" t="s">
        <v>379</v>
      </c>
      <c r="F170" s="230">
        <v>8815.2000000000007</v>
      </c>
    </row>
    <row r="171" spans="1:6" ht="47.25">
      <c r="A171" s="226" t="s">
        <v>520</v>
      </c>
      <c r="B171" s="227">
        <v>6</v>
      </c>
      <c r="C171" s="227">
        <v>5</v>
      </c>
      <c r="D171" s="228" t="s">
        <v>521</v>
      </c>
      <c r="E171" s="229" t="s">
        <v>379</v>
      </c>
      <c r="F171" s="230">
        <v>8815.2000000000007</v>
      </c>
    </row>
    <row r="172" spans="1:6" ht="78.75">
      <c r="A172" s="226" t="s">
        <v>522</v>
      </c>
      <c r="B172" s="227">
        <v>6</v>
      </c>
      <c r="C172" s="227">
        <v>5</v>
      </c>
      <c r="D172" s="228" t="s">
        <v>523</v>
      </c>
      <c r="E172" s="229" t="s">
        <v>379</v>
      </c>
      <c r="F172" s="230">
        <v>8815.2000000000007</v>
      </c>
    </row>
    <row r="173" spans="1:6" ht="47.25">
      <c r="A173" s="226" t="s">
        <v>524</v>
      </c>
      <c r="B173" s="227">
        <v>6</v>
      </c>
      <c r="C173" s="227">
        <v>5</v>
      </c>
      <c r="D173" s="228" t="s">
        <v>525</v>
      </c>
      <c r="E173" s="229" t="s">
        <v>379</v>
      </c>
      <c r="F173" s="230">
        <v>8815.2000000000007</v>
      </c>
    </row>
    <row r="174" spans="1:6" ht="31.5">
      <c r="A174" s="226" t="s">
        <v>526</v>
      </c>
      <c r="B174" s="227">
        <v>6</v>
      </c>
      <c r="C174" s="227">
        <v>5</v>
      </c>
      <c r="D174" s="228" t="s">
        <v>525</v>
      </c>
      <c r="E174" s="229" t="s">
        <v>527</v>
      </c>
      <c r="F174" s="230">
        <v>8815.2000000000007</v>
      </c>
    </row>
    <row r="175" spans="1:6" s="225" customFormat="1">
      <c r="A175" s="220" t="s">
        <v>528</v>
      </c>
      <c r="B175" s="221">
        <v>7</v>
      </c>
      <c r="C175" s="221">
        <v>0</v>
      </c>
      <c r="D175" s="222" t="s">
        <v>379</v>
      </c>
      <c r="E175" s="223" t="s">
        <v>379</v>
      </c>
      <c r="F175" s="224">
        <v>519513</v>
      </c>
    </row>
    <row r="176" spans="1:6">
      <c r="A176" s="226" t="s">
        <v>529</v>
      </c>
      <c r="B176" s="227">
        <v>7</v>
      </c>
      <c r="C176" s="227">
        <v>1</v>
      </c>
      <c r="D176" s="228" t="s">
        <v>379</v>
      </c>
      <c r="E176" s="229" t="s">
        <v>379</v>
      </c>
      <c r="F176" s="230">
        <v>136559.79999999999</v>
      </c>
    </row>
    <row r="177" spans="1:6">
      <c r="A177" s="226" t="s">
        <v>530</v>
      </c>
      <c r="B177" s="227">
        <v>7</v>
      </c>
      <c r="C177" s="227">
        <v>1</v>
      </c>
      <c r="D177" s="228" t="s">
        <v>531</v>
      </c>
      <c r="E177" s="229" t="s">
        <v>379</v>
      </c>
      <c r="F177" s="230">
        <v>134356</v>
      </c>
    </row>
    <row r="178" spans="1:6" ht="31.5">
      <c r="A178" s="226" t="s">
        <v>447</v>
      </c>
      <c r="B178" s="227">
        <v>7</v>
      </c>
      <c r="C178" s="227">
        <v>1</v>
      </c>
      <c r="D178" s="228" t="s">
        <v>532</v>
      </c>
      <c r="E178" s="229" t="s">
        <v>379</v>
      </c>
      <c r="F178" s="230">
        <v>22260.5</v>
      </c>
    </row>
    <row r="179" spans="1:6" ht="31.5">
      <c r="A179" s="226" t="s">
        <v>392</v>
      </c>
      <c r="B179" s="227">
        <v>7</v>
      </c>
      <c r="C179" s="227">
        <v>1</v>
      </c>
      <c r="D179" s="228" t="s">
        <v>532</v>
      </c>
      <c r="E179" s="229" t="s">
        <v>393</v>
      </c>
      <c r="F179" s="230">
        <v>21554.1</v>
      </c>
    </row>
    <row r="180" spans="1:6">
      <c r="A180" s="226" t="s">
        <v>398</v>
      </c>
      <c r="B180" s="227">
        <v>7</v>
      </c>
      <c r="C180" s="227">
        <v>1</v>
      </c>
      <c r="D180" s="228" t="s">
        <v>532</v>
      </c>
      <c r="E180" s="229" t="s">
        <v>399</v>
      </c>
      <c r="F180" s="230">
        <v>706.4</v>
      </c>
    </row>
    <row r="181" spans="1:6" ht="47.25">
      <c r="A181" s="226" t="s">
        <v>400</v>
      </c>
      <c r="B181" s="227">
        <v>7</v>
      </c>
      <c r="C181" s="227">
        <v>1</v>
      </c>
      <c r="D181" s="228" t="s">
        <v>533</v>
      </c>
      <c r="E181" s="229" t="s">
        <v>379</v>
      </c>
      <c r="F181" s="230">
        <v>1200</v>
      </c>
    </row>
    <row r="182" spans="1:6" ht="31.5">
      <c r="A182" s="226" t="s">
        <v>392</v>
      </c>
      <c r="B182" s="227">
        <v>7</v>
      </c>
      <c r="C182" s="227">
        <v>1</v>
      </c>
      <c r="D182" s="228" t="s">
        <v>533</v>
      </c>
      <c r="E182" s="229" t="s">
        <v>393</v>
      </c>
      <c r="F182" s="230">
        <v>1200</v>
      </c>
    </row>
    <row r="183" spans="1:6" ht="63">
      <c r="A183" s="226" t="s">
        <v>534</v>
      </c>
      <c r="B183" s="227">
        <v>7</v>
      </c>
      <c r="C183" s="227">
        <v>1</v>
      </c>
      <c r="D183" s="228" t="s">
        <v>535</v>
      </c>
      <c r="E183" s="229" t="s">
        <v>379</v>
      </c>
      <c r="F183" s="230">
        <v>110895.5</v>
      </c>
    </row>
    <row r="184" spans="1:6" ht="61.9" customHeight="1">
      <c r="A184" s="226" t="s">
        <v>387</v>
      </c>
      <c r="B184" s="227">
        <v>7</v>
      </c>
      <c r="C184" s="227">
        <v>1</v>
      </c>
      <c r="D184" s="228" t="s">
        <v>535</v>
      </c>
      <c r="E184" s="229" t="s">
        <v>230</v>
      </c>
      <c r="F184" s="230">
        <v>110183.5</v>
      </c>
    </row>
    <row r="185" spans="1:6" ht="31.5">
      <c r="A185" s="226" t="s">
        <v>392</v>
      </c>
      <c r="B185" s="227">
        <v>7</v>
      </c>
      <c r="C185" s="227">
        <v>1</v>
      </c>
      <c r="D185" s="228" t="s">
        <v>535</v>
      </c>
      <c r="E185" s="229" t="s">
        <v>393</v>
      </c>
      <c r="F185" s="230">
        <v>712</v>
      </c>
    </row>
    <row r="186" spans="1:6" ht="31.5">
      <c r="A186" s="226" t="s">
        <v>536</v>
      </c>
      <c r="B186" s="227">
        <v>7</v>
      </c>
      <c r="C186" s="227">
        <v>1</v>
      </c>
      <c r="D186" s="228" t="s">
        <v>537</v>
      </c>
      <c r="E186" s="229" t="s">
        <v>379</v>
      </c>
      <c r="F186" s="230">
        <v>1003</v>
      </c>
    </row>
    <row r="187" spans="1:6" ht="63">
      <c r="A187" s="226" t="s">
        <v>538</v>
      </c>
      <c r="B187" s="227">
        <v>7</v>
      </c>
      <c r="C187" s="227">
        <v>1</v>
      </c>
      <c r="D187" s="228" t="s">
        <v>539</v>
      </c>
      <c r="E187" s="229" t="s">
        <v>379</v>
      </c>
      <c r="F187" s="230">
        <v>1003</v>
      </c>
    </row>
    <row r="188" spans="1:6" ht="47.25">
      <c r="A188" s="226" t="s">
        <v>540</v>
      </c>
      <c r="B188" s="227">
        <v>7</v>
      </c>
      <c r="C188" s="227">
        <v>1</v>
      </c>
      <c r="D188" s="228" t="s">
        <v>541</v>
      </c>
      <c r="E188" s="229" t="s">
        <v>379</v>
      </c>
      <c r="F188" s="230">
        <v>1003</v>
      </c>
    </row>
    <row r="189" spans="1:6" ht="31.5">
      <c r="A189" s="226" t="s">
        <v>392</v>
      </c>
      <c r="B189" s="227">
        <v>7</v>
      </c>
      <c r="C189" s="227">
        <v>1</v>
      </c>
      <c r="D189" s="228" t="s">
        <v>541</v>
      </c>
      <c r="E189" s="229" t="s">
        <v>393</v>
      </c>
      <c r="F189" s="230">
        <v>1003</v>
      </c>
    </row>
    <row r="190" spans="1:6" ht="63">
      <c r="A190" s="226" t="s">
        <v>402</v>
      </c>
      <c r="B190" s="227">
        <v>7</v>
      </c>
      <c r="C190" s="227">
        <v>1</v>
      </c>
      <c r="D190" s="228" t="s">
        <v>403</v>
      </c>
      <c r="E190" s="229" t="s">
        <v>379</v>
      </c>
      <c r="F190" s="230">
        <v>58.8</v>
      </c>
    </row>
    <row r="191" spans="1:6" ht="78.75">
      <c r="A191" s="226" t="s">
        <v>404</v>
      </c>
      <c r="B191" s="227">
        <v>7</v>
      </c>
      <c r="C191" s="227">
        <v>1</v>
      </c>
      <c r="D191" s="228" t="s">
        <v>405</v>
      </c>
      <c r="E191" s="229" t="s">
        <v>379</v>
      </c>
      <c r="F191" s="230">
        <v>58.8</v>
      </c>
    </row>
    <row r="192" spans="1:6" ht="63">
      <c r="A192" s="226" t="s">
        <v>542</v>
      </c>
      <c r="B192" s="227">
        <v>7</v>
      </c>
      <c r="C192" s="227">
        <v>1</v>
      </c>
      <c r="D192" s="228" t="s">
        <v>543</v>
      </c>
      <c r="E192" s="229" t="s">
        <v>379</v>
      </c>
      <c r="F192" s="230">
        <v>58.8</v>
      </c>
    </row>
    <row r="193" spans="1:6" ht="31.5">
      <c r="A193" s="226" t="s">
        <v>392</v>
      </c>
      <c r="B193" s="227">
        <v>7</v>
      </c>
      <c r="C193" s="227">
        <v>1</v>
      </c>
      <c r="D193" s="228" t="s">
        <v>543</v>
      </c>
      <c r="E193" s="229" t="s">
        <v>393</v>
      </c>
      <c r="F193" s="230">
        <v>58.8</v>
      </c>
    </row>
    <row r="194" spans="1:6" ht="31.5">
      <c r="A194" s="226" t="s">
        <v>544</v>
      </c>
      <c r="B194" s="227">
        <v>7</v>
      </c>
      <c r="C194" s="227">
        <v>1</v>
      </c>
      <c r="D194" s="228" t="s">
        <v>545</v>
      </c>
      <c r="E194" s="229" t="s">
        <v>379</v>
      </c>
      <c r="F194" s="230">
        <v>1122</v>
      </c>
    </row>
    <row r="195" spans="1:6" ht="31.5">
      <c r="A195" s="226" t="s">
        <v>546</v>
      </c>
      <c r="B195" s="227">
        <v>7</v>
      </c>
      <c r="C195" s="227">
        <v>1</v>
      </c>
      <c r="D195" s="228" t="s">
        <v>547</v>
      </c>
      <c r="E195" s="229" t="s">
        <v>379</v>
      </c>
      <c r="F195" s="230">
        <v>1122</v>
      </c>
    </row>
    <row r="196" spans="1:6" ht="63">
      <c r="A196" s="226" t="s">
        <v>548</v>
      </c>
      <c r="B196" s="227">
        <v>7</v>
      </c>
      <c r="C196" s="227">
        <v>1</v>
      </c>
      <c r="D196" s="228" t="s">
        <v>549</v>
      </c>
      <c r="E196" s="229" t="s">
        <v>379</v>
      </c>
      <c r="F196" s="230">
        <v>265</v>
      </c>
    </row>
    <row r="197" spans="1:6" ht="31.5">
      <c r="A197" s="226" t="s">
        <v>392</v>
      </c>
      <c r="B197" s="227">
        <v>7</v>
      </c>
      <c r="C197" s="227">
        <v>1</v>
      </c>
      <c r="D197" s="228" t="s">
        <v>549</v>
      </c>
      <c r="E197" s="229" t="s">
        <v>393</v>
      </c>
      <c r="F197" s="230">
        <v>265</v>
      </c>
    </row>
    <row r="198" spans="1:6" ht="78.75">
      <c r="A198" s="226" t="s">
        <v>550</v>
      </c>
      <c r="B198" s="227">
        <v>7</v>
      </c>
      <c r="C198" s="227">
        <v>1</v>
      </c>
      <c r="D198" s="228" t="s">
        <v>551</v>
      </c>
      <c r="E198" s="229" t="s">
        <v>379</v>
      </c>
      <c r="F198" s="230">
        <v>857</v>
      </c>
    </row>
    <row r="199" spans="1:6" ht="31.5">
      <c r="A199" s="226" t="s">
        <v>392</v>
      </c>
      <c r="B199" s="227">
        <v>7</v>
      </c>
      <c r="C199" s="227">
        <v>1</v>
      </c>
      <c r="D199" s="228" t="s">
        <v>551</v>
      </c>
      <c r="E199" s="229" t="s">
        <v>393</v>
      </c>
      <c r="F199" s="230">
        <v>857</v>
      </c>
    </row>
    <row r="200" spans="1:6" ht="47.25">
      <c r="A200" s="226" t="s">
        <v>552</v>
      </c>
      <c r="B200" s="227">
        <v>7</v>
      </c>
      <c r="C200" s="227">
        <v>1</v>
      </c>
      <c r="D200" s="228" t="s">
        <v>553</v>
      </c>
      <c r="E200" s="229" t="s">
        <v>379</v>
      </c>
      <c r="F200" s="230">
        <v>20</v>
      </c>
    </row>
    <row r="201" spans="1:6" ht="63">
      <c r="A201" s="226" t="s">
        <v>554</v>
      </c>
      <c r="B201" s="227">
        <v>7</v>
      </c>
      <c r="C201" s="227">
        <v>1</v>
      </c>
      <c r="D201" s="228" t="s">
        <v>555</v>
      </c>
      <c r="E201" s="229" t="s">
        <v>379</v>
      </c>
      <c r="F201" s="230">
        <v>20</v>
      </c>
    </row>
    <row r="202" spans="1:6" ht="63">
      <c r="A202" s="226" t="s">
        <v>556</v>
      </c>
      <c r="B202" s="227">
        <v>7</v>
      </c>
      <c r="C202" s="227">
        <v>1</v>
      </c>
      <c r="D202" s="228" t="s">
        <v>557</v>
      </c>
      <c r="E202" s="229" t="s">
        <v>379</v>
      </c>
      <c r="F202" s="230">
        <v>20</v>
      </c>
    </row>
    <row r="203" spans="1:6" ht="31.5">
      <c r="A203" s="226" t="s">
        <v>392</v>
      </c>
      <c r="B203" s="227">
        <v>7</v>
      </c>
      <c r="C203" s="227">
        <v>1</v>
      </c>
      <c r="D203" s="228" t="s">
        <v>557</v>
      </c>
      <c r="E203" s="229" t="s">
        <v>393</v>
      </c>
      <c r="F203" s="230">
        <v>20</v>
      </c>
    </row>
    <row r="204" spans="1:6">
      <c r="A204" s="226" t="s">
        <v>558</v>
      </c>
      <c r="B204" s="227">
        <v>7</v>
      </c>
      <c r="C204" s="227">
        <v>2</v>
      </c>
      <c r="D204" s="228" t="s">
        <v>379</v>
      </c>
      <c r="E204" s="229" t="s">
        <v>379</v>
      </c>
      <c r="F204" s="230">
        <v>352230.9</v>
      </c>
    </row>
    <row r="205" spans="1:6" ht="31.5">
      <c r="A205" s="226" t="s">
        <v>559</v>
      </c>
      <c r="B205" s="227">
        <v>7</v>
      </c>
      <c r="C205" s="227">
        <v>2</v>
      </c>
      <c r="D205" s="228" t="s">
        <v>560</v>
      </c>
      <c r="E205" s="229" t="s">
        <v>379</v>
      </c>
      <c r="F205" s="230">
        <v>339529</v>
      </c>
    </row>
    <row r="206" spans="1:6" ht="31.5">
      <c r="A206" s="226" t="s">
        <v>447</v>
      </c>
      <c r="B206" s="227">
        <v>7</v>
      </c>
      <c r="C206" s="227">
        <v>2</v>
      </c>
      <c r="D206" s="228" t="s">
        <v>561</v>
      </c>
      <c r="E206" s="229" t="s">
        <v>379</v>
      </c>
      <c r="F206" s="230">
        <v>13980.4</v>
      </c>
    </row>
    <row r="207" spans="1:6" ht="31.5">
      <c r="A207" s="226" t="s">
        <v>392</v>
      </c>
      <c r="B207" s="227">
        <v>7</v>
      </c>
      <c r="C207" s="227">
        <v>2</v>
      </c>
      <c r="D207" s="228" t="s">
        <v>561</v>
      </c>
      <c r="E207" s="229" t="s">
        <v>393</v>
      </c>
      <c r="F207" s="230">
        <v>11735.4</v>
      </c>
    </row>
    <row r="208" spans="1:6">
      <c r="A208" s="226" t="s">
        <v>562</v>
      </c>
      <c r="B208" s="227">
        <v>7</v>
      </c>
      <c r="C208" s="227">
        <v>2</v>
      </c>
      <c r="D208" s="228" t="s">
        <v>561</v>
      </c>
      <c r="E208" s="229" t="s">
        <v>563</v>
      </c>
      <c r="F208" s="230">
        <v>9</v>
      </c>
    </row>
    <row r="209" spans="1:6">
      <c r="A209" s="226" t="s">
        <v>398</v>
      </c>
      <c r="B209" s="227">
        <v>7</v>
      </c>
      <c r="C209" s="227">
        <v>2</v>
      </c>
      <c r="D209" s="228" t="s">
        <v>561</v>
      </c>
      <c r="E209" s="229" t="s">
        <v>399</v>
      </c>
      <c r="F209" s="230">
        <v>2236</v>
      </c>
    </row>
    <row r="210" spans="1:6" ht="47.25">
      <c r="A210" s="226" t="s">
        <v>400</v>
      </c>
      <c r="B210" s="227">
        <v>7</v>
      </c>
      <c r="C210" s="227">
        <v>2</v>
      </c>
      <c r="D210" s="228" t="s">
        <v>564</v>
      </c>
      <c r="E210" s="229" t="s">
        <v>379</v>
      </c>
      <c r="F210" s="230">
        <v>4000</v>
      </c>
    </row>
    <row r="211" spans="1:6" ht="31.5">
      <c r="A211" s="226" t="s">
        <v>392</v>
      </c>
      <c r="B211" s="227">
        <v>7</v>
      </c>
      <c r="C211" s="227">
        <v>2</v>
      </c>
      <c r="D211" s="228" t="s">
        <v>564</v>
      </c>
      <c r="E211" s="229" t="s">
        <v>393</v>
      </c>
      <c r="F211" s="230">
        <v>4000</v>
      </c>
    </row>
    <row r="212" spans="1:6" ht="94.5">
      <c r="A212" s="226" t="s">
        <v>565</v>
      </c>
      <c r="B212" s="227">
        <v>7</v>
      </c>
      <c r="C212" s="227">
        <v>2</v>
      </c>
      <c r="D212" s="228" t="s">
        <v>566</v>
      </c>
      <c r="E212" s="229" t="s">
        <v>379</v>
      </c>
      <c r="F212" s="230">
        <v>321548.59999999998</v>
      </c>
    </row>
    <row r="213" spans="1:6" ht="61.9" customHeight="1">
      <c r="A213" s="226" t="s">
        <v>387</v>
      </c>
      <c r="B213" s="227">
        <v>7</v>
      </c>
      <c r="C213" s="227">
        <v>2</v>
      </c>
      <c r="D213" s="228" t="s">
        <v>566</v>
      </c>
      <c r="E213" s="229" t="s">
        <v>230</v>
      </c>
      <c r="F213" s="230">
        <v>315637.09999999998</v>
      </c>
    </row>
    <row r="214" spans="1:6" ht="31.5">
      <c r="A214" s="226" t="s">
        <v>392</v>
      </c>
      <c r="B214" s="227">
        <v>7</v>
      </c>
      <c r="C214" s="227">
        <v>2</v>
      </c>
      <c r="D214" s="228" t="s">
        <v>566</v>
      </c>
      <c r="E214" s="229" t="s">
        <v>393</v>
      </c>
      <c r="F214" s="230">
        <v>5911.5</v>
      </c>
    </row>
    <row r="215" spans="1:6" ht="47.25">
      <c r="A215" s="226" t="s">
        <v>567</v>
      </c>
      <c r="B215" s="227">
        <v>7</v>
      </c>
      <c r="C215" s="227">
        <v>2</v>
      </c>
      <c r="D215" s="228" t="s">
        <v>568</v>
      </c>
      <c r="E215" s="229" t="s">
        <v>379</v>
      </c>
      <c r="F215" s="230">
        <v>100</v>
      </c>
    </row>
    <row r="216" spans="1:6" ht="63">
      <c r="A216" s="226" t="s">
        <v>569</v>
      </c>
      <c r="B216" s="227">
        <v>7</v>
      </c>
      <c r="C216" s="227">
        <v>2</v>
      </c>
      <c r="D216" s="228" t="s">
        <v>570</v>
      </c>
      <c r="E216" s="229" t="s">
        <v>379</v>
      </c>
      <c r="F216" s="230">
        <v>100</v>
      </c>
    </row>
    <row r="217" spans="1:6" ht="46.15" customHeight="1">
      <c r="A217" s="226" t="s">
        <v>571</v>
      </c>
      <c r="B217" s="227">
        <v>7</v>
      </c>
      <c r="C217" s="227">
        <v>2</v>
      </c>
      <c r="D217" s="228" t="s">
        <v>572</v>
      </c>
      <c r="E217" s="229" t="s">
        <v>379</v>
      </c>
      <c r="F217" s="230">
        <v>100</v>
      </c>
    </row>
    <row r="218" spans="1:6" ht="31.5">
      <c r="A218" s="226" t="s">
        <v>392</v>
      </c>
      <c r="B218" s="227">
        <v>7</v>
      </c>
      <c r="C218" s="227">
        <v>2</v>
      </c>
      <c r="D218" s="228" t="s">
        <v>572</v>
      </c>
      <c r="E218" s="229" t="s">
        <v>393</v>
      </c>
      <c r="F218" s="230">
        <v>100</v>
      </c>
    </row>
    <row r="219" spans="1:6" ht="31.5">
      <c r="A219" s="226" t="s">
        <v>573</v>
      </c>
      <c r="B219" s="227">
        <v>7</v>
      </c>
      <c r="C219" s="227">
        <v>2</v>
      </c>
      <c r="D219" s="228" t="s">
        <v>574</v>
      </c>
      <c r="E219" s="229" t="s">
        <v>379</v>
      </c>
      <c r="F219" s="230">
        <v>7801</v>
      </c>
    </row>
    <row r="220" spans="1:6" ht="47.25">
      <c r="A220" s="226" t="s">
        <v>575</v>
      </c>
      <c r="B220" s="227">
        <v>7</v>
      </c>
      <c r="C220" s="227">
        <v>2</v>
      </c>
      <c r="D220" s="228" t="s">
        <v>576</v>
      </c>
      <c r="E220" s="229" t="s">
        <v>379</v>
      </c>
      <c r="F220" s="230">
        <v>7801</v>
      </c>
    </row>
    <row r="221" spans="1:6" ht="93.6" customHeight="1">
      <c r="A221" s="226" t="s">
        <v>577</v>
      </c>
      <c r="B221" s="227">
        <v>7</v>
      </c>
      <c r="C221" s="227">
        <v>2</v>
      </c>
      <c r="D221" s="228" t="s">
        <v>578</v>
      </c>
      <c r="E221" s="229" t="s">
        <v>379</v>
      </c>
      <c r="F221" s="230">
        <v>471</v>
      </c>
    </row>
    <row r="222" spans="1:6" ht="31.5">
      <c r="A222" s="226" t="s">
        <v>392</v>
      </c>
      <c r="B222" s="227">
        <v>7</v>
      </c>
      <c r="C222" s="227">
        <v>2</v>
      </c>
      <c r="D222" s="228" t="s">
        <v>578</v>
      </c>
      <c r="E222" s="229" t="s">
        <v>393</v>
      </c>
      <c r="F222" s="230">
        <v>471</v>
      </c>
    </row>
    <row r="223" spans="1:6" ht="46.15" customHeight="1">
      <c r="A223" s="226" t="s">
        <v>579</v>
      </c>
      <c r="B223" s="227">
        <v>7</v>
      </c>
      <c r="C223" s="227">
        <v>2</v>
      </c>
      <c r="D223" s="228" t="s">
        <v>580</v>
      </c>
      <c r="E223" s="229" t="s">
        <v>379</v>
      </c>
      <c r="F223" s="230">
        <v>6985</v>
      </c>
    </row>
    <row r="224" spans="1:6" ht="31.5">
      <c r="A224" s="226" t="s">
        <v>392</v>
      </c>
      <c r="B224" s="227">
        <v>7</v>
      </c>
      <c r="C224" s="227">
        <v>2</v>
      </c>
      <c r="D224" s="228" t="s">
        <v>580</v>
      </c>
      <c r="E224" s="229" t="s">
        <v>393</v>
      </c>
      <c r="F224" s="230">
        <v>6985</v>
      </c>
    </row>
    <row r="225" spans="1:6" ht="63">
      <c r="A225" s="226" t="s">
        <v>581</v>
      </c>
      <c r="B225" s="227">
        <v>7</v>
      </c>
      <c r="C225" s="227">
        <v>2</v>
      </c>
      <c r="D225" s="228" t="s">
        <v>582</v>
      </c>
      <c r="E225" s="229" t="s">
        <v>379</v>
      </c>
      <c r="F225" s="230">
        <v>345</v>
      </c>
    </row>
    <row r="226" spans="1:6" ht="31.5">
      <c r="A226" s="226" t="s">
        <v>392</v>
      </c>
      <c r="B226" s="227">
        <v>7</v>
      </c>
      <c r="C226" s="227">
        <v>2</v>
      </c>
      <c r="D226" s="228" t="s">
        <v>582</v>
      </c>
      <c r="E226" s="229" t="s">
        <v>393</v>
      </c>
      <c r="F226" s="230">
        <v>345</v>
      </c>
    </row>
    <row r="227" spans="1:6" ht="31.5">
      <c r="A227" s="226" t="s">
        <v>536</v>
      </c>
      <c r="B227" s="227">
        <v>7</v>
      </c>
      <c r="C227" s="227">
        <v>2</v>
      </c>
      <c r="D227" s="228" t="s">
        <v>537</v>
      </c>
      <c r="E227" s="229" t="s">
        <v>379</v>
      </c>
      <c r="F227" s="230">
        <v>1177</v>
      </c>
    </row>
    <row r="228" spans="1:6" ht="63">
      <c r="A228" s="226" t="s">
        <v>538</v>
      </c>
      <c r="B228" s="227">
        <v>7</v>
      </c>
      <c r="C228" s="227">
        <v>2</v>
      </c>
      <c r="D228" s="228" t="s">
        <v>539</v>
      </c>
      <c r="E228" s="229" t="s">
        <v>379</v>
      </c>
      <c r="F228" s="230">
        <v>1177</v>
      </c>
    </row>
    <row r="229" spans="1:6" ht="47.25">
      <c r="A229" s="226" t="s">
        <v>540</v>
      </c>
      <c r="B229" s="227">
        <v>7</v>
      </c>
      <c r="C229" s="227">
        <v>2</v>
      </c>
      <c r="D229" s="228" t="s">
        <v>541</v>
      </c>
      <c r="E229" s="229" t="s">
        <v>379</v>
      </c>
      <c r="F229" s="230">
        <v>1177</v>
      </c>
    </row>
    <row r="230" spans="1:6" ht="31.5">
      <c r="A230" s="226" t="s">
        <v>392</v>
      </c>
      <c r="B230" s="227">
        <v>7</v>
      </c>
      <c r="C230" s="227">
        <v>2</v>
      </c>
      <c r="D230" s="228" t="s">
        <v>541</v>
      </c>
      <c r="E230" s="229" t="s">
        <v>393</v>
      </c>
      <c r="F230" s="230">
        <v>1177</v>
      </c>
    </row>
    <row r="231" spans="1:6" ht="63">
      <c r="A231" s="226" t="s">
        <v>402</v>
      </c>
      <c r="B231" s="227">
        <v>7</v>
      </c>
      <c r="C231" s="227">
        <v>2</v>
      </c>
      <c r="D231" s="228" t="s">
        <v>403</v>
      </c>
      <c r="E231" s="229" t="s">
        <v>379</v>
      </c>
      <c r="F231" s="230">
        <v>47.4</v>
      </c>
    </row>
    <row r="232" spans="1:6" ht="78.75">
      <c r="A232" s="226" t="s">
        <v>404</v>
      </c>
      <c r="B232" s="227">
        <v>7</v>
      </c>
      <c r="C232" s="227">
        <v>2</v>
      </c>
      <c r="D232" s="228" t="s">
        <v>405</v>
      </c>
      <c r="E232" s="229" t="s">
        <v>379</v>
      </c>
      <c r="F232" s="230">
        <v>47.4</v>
      </c>
    </row>
    <row r="233" spans="1:6" ht="63">
      <c r="A233" s="226" t="s">
        <v>542</v>
      </c>
      <c r="B233" s="227">
        <v>7</v>
      </c>
      <c r="C233" s="227">
        <v>2</v>
      </c>
      <c r="D233" s="228" t="s">
        <v>543</v>
      </c>
      <c r="E233" s="229" t="s">
        <v>379</v>
      </c>
      <c r="F233" s="230">
        <v>47.4</v>
      </c>
    </row>
    <row r="234" spans="1:6" ht="31.5">
      <c r="A234" s="226" t="s">
        <v>392</v>
      </c>
      <c r="B234" s="227">
        <v>7</v>
      </c>
      <c r="C234" s="227">
        <v>2</v>
      </c>
      <c r="D234" s="228" t="s">
        <v>543</v>
      </c>
      <c r="E234" s="229" t="s">
        <v>393</v>
      </c>
      <c r="F234" s="230">
        <v>47.4</v>
      </c>
    </row>
    <row r="235" spans="1:6" ht="31.5">
      <c r="A235" s="226" t="s">
        <v>583</v>
      </c>
      <c r="B235" s="227">
        <v>7</v>
      </c>
      <c r="C235" s="227">
        <v>2</v>
      </c>
      <c r="D235" s="228" t="s">
        <v>584</v>
      </c>
      <c r="E235" s="229" t="s">
        <v>379</v>
      </c>
      <c r="F235" s="230">
        <v>1553.5</v>
      </c>
    </row>
    <row r="236" spans="1:6" ht="63">
      <c r="A236" s="226" t="s">
        <v>585</v>
      </c>
      <c r="B236" s="227">
        <v>7</v>
      </c>
      <c r="C236" s="227">
        <v>2</v>
      </c>
      <c r="D236" s="228" t="s">
        <v>586</v>
      </c>
      <c r="E236" s="229" t="s">
        <v>379</v>
      </c>
      <c r="F236" s="230">
        <v>1553.5</v>
      </c>
    </row>
    <row r="237" spans="1:6" ht="77.45" customHeight="1">
      <c r="A237" s="226" t="s">
        <v>587</v>
      </c>
      <c r="B237" s="227">
        <v>7</v>
      </c>
      <c r="C237" s="227">
        <v>2</v>
      </c>
      <c r="D237" s="228" t="s">
        <v>588</v>
      </c>
      <c r="E237" s="229" t="s">
        <v>379</v>
      </c>
      <c r="F237" s="230">
        <v>966.5</v>
      </c>
    </row>
    <row r="238" spans="1:6" ht="31.5">
      <c r="A238" s="226" t="s">
        <v>392</v>
      </c>
      <c r="B238" s="227">
        <v>7</v>
      </c>
      <c r="C238" s="227">
        <v>2</v>
      </c>
      <c r="D238" s="228" t="s">
        <v>588</v>
      </c>
      <c r="E238" s="229" t="s">
        <v>393</v>
      </c>
      <c r="F238" s="230">
        <v>966.5</v>
      </c>
    </row>
    <row r="239" spans="1:6" ht="31.5">
      <c r="A239" s="226" t="s">
        <v>589</v>
      </c>
      <c r="B239" s="227">
        <v>7</v>
      </c>
      <c r="C239" s="227">
        <v>2</v>
      </c>
      <c r="D239" s="228" t="s">
        <v>590</v>
      </c>
      <c r="E239" s="229" t="s">
        <v>379</v>
      </c>
      <c r="F239" s="230">
        <v>587</v>
      </c>
    </row>
    <row r="240" spans="1:6" ht="31.5">
      <c r="A240" s="226" t="s">
        <v>392</v>
      </c>
      <c r="B240" s="227">
        <v>7</v>
      </c>
      <c r="C240" s="227">
        <v>2</v>
      </c>
      <c r="D240" s="228" t="s">
        <v>590</v>
      </c>
      <c r="E240" s="229" t="s">
        <v>393</v>
      </c>
      <c r="F240" s="230">
        <v>587</v>
      </c>
    </row>
    <row r="241" spans="1:6" ht="31.5">
      <c r="A241" s="226" t="s">
        <v>544</v>
      </c>
      <c r="B241" s="227">
        <v>7</v>
      </c>
      <c r="C241" s="227">
        <v>2</v>
      </c>
      <c r="D241" s="228" t="s">
        <v>545</v>
      </c>
      <c r="E241" s="229" t="s">
        <v>379</v>
      </c>
      <c r="F241" s="230">
        <v>1993</v>
      </c>
    </row>
    <row r="242" spans="1:6" ht="31.5">
      <c r="A242" s="226" t="s">
        <v>546</v>
      </c>
      <c r="B242" s="227">
        <v>7</v>
      </c>
      <c r="C242" s="227">
        <v>2</v>
      </c>
      <c r="D242" s="228" t="s">
        <v>547</v>
      </c>
      <c r="E242" s="229" t="s">
        <v>379</v>
      </c>
      <c r="F242" s="230">
        <v>1993</v>
      </c>
    </row>
    <row r="243" spans="1:6" ht="63">
      <c r="A243" s="226" t="s">
        <v>548</v>
      </c>
      <c r="B243" s="227">
        <v>7</v>
      </c>
      <c r="C243" s="227">
        <v>2</v>
      </c>
      <c r="D243" s="228" t="s">
        <v>549</v>
      </c>
      <c r="E243" s="229" t="s">
        <v>379</v>
      </c>
      <c r="F243" s="230">
        <v>300</v>
      </c>
    </row>
    <row r="244" spans="1:6" ht="31.5">
      <c r="A244" s="226" t="s">
        <v>392</v>
      </c>
      <c r="B244" s="227">
        <v>7</v>
      </c>
      <c r="C244" s="227">
        <v>2</v>
      </c>
      <c r="D244" s="228" t="s">
        <v>549</v>
      </c>
      <c r="E244" s="229" t="s">
        <v>393</v>
      </c>
      <c r="F244" s="230">
        <v>300</v>
      </c>
    </row>
    <row r="245" spans="1:6" ht="78.75">
      <c r="A245" s="226" t="s">
        <v>550</v>
      </c>
      <c r="B245" s="227">
        <v>7</v>
      </c>
      <c r="C245" s="227">
        <v>2</v>
      </c>
      <c r="D245" s="228" t="s">
        <v>551</v>
      </c>
      <c r="E245" s="229" t="s">
        <v>379</v>
      </c>
      <c r="F245" s="230">
        <v>1693</v>
      </c>
    </row>
    <row r="246" spans="1:6" ht="31.5">
      <c r="A246" s="226" t="s">
        <v>392</v>
      </c>
      <c r="B246" s="227">
        <v>7</v>
      </c>
      <c r="C246" s="227">
        <v>2</v>
      </c>
      <c r="D246" s="228" t="s">
        <v>551</v>
      </c>
      <c r="E246" s="229" t="s">
        <v>393</v>
      </c>
      <c r="F246" s="230">
        <v>1693</v>
      </c>
    </row>
    <row r="247" spans="1:6" ht="47.25">
      <c r="A247" s="226" t="s">
        <v>552</v>
      </c>
      <c r="B247" s="227">
        <v>7</v>
      </c>
      <c r="C247" s="227">
        <v>2</v>
      </c>
      <c r="D247" s="228" t="s">
        <v>553</v>
      </c>
      <c r="E247" s="229" t="s">
        <v>379</v>
      </c>
      <c r="F247" s="230">
        <v>15</v>
      </c>
    </row>
    <row r="248" spans="1:6" ht="63">
      <c r="A248" s="226" t="s">
        <v>554</v>
      </c>
      <c r="B248" s="227">
        <v>7</v>
      </c>
      <c r="C248" s="227">
        <v>2</v>
      </c>
      <c r="D248" s="228" t="s">
        <v>555</v>
      </c>
      <c r="E248" s="229" t="s">
        <v>379</v>
      </c>
      <c r="F248" s="230">
        <v>15</v>
      </c>
    </row>
    <row r="249" spans="1:6" ht="94.5">
      <c r="A249" s="226" t="s">
        <v>591</v>
      </c>
      <c r="B249" s="227">
        <v>7</v>
      </c>
      <c r="C249" s="227">
        <v>2</v>
      </c>
      <c r="D249" s="228" t="s">
        <v>592</v>
      </c>
      <c r="E249" s="229" t="s">
        <v>379</v>
      </c>
      <c r="F249" s="230">
        <v>15</v>
      </c>
    </row>
    <row r="250" spans="1:6" ht="31.5">
      <c r="A250" s="226" t="s">
        <v>392</v>
      </c>
      <c r="B250" s="227">
        <v>7</v>
      </c>
      <c r="C250" s="227">
        <v>2</v>
      </c>
      <c r="D250" s="228" t="s">
        <v>592</v>
      </c>
      <c r="E250" s="229" t="s">
        <v>393</v>
      </c>
      <c r="F250" s="230">
        <v>15</v>
      </c>
    </row>
    <row r="251" spans="1:6" ht="47.25">
      <c r="A251" s="226" t="s">
        <v>593</v>
      </c>
      <c r="B251" s="227">
        <v>7</v>
      </c>
      <c r="C251" s="227">
        <v>2</v>
      </c>
      <c r="D251" s="228" t="s">
        <v>594</v>
      </c>
      <c r="E251" s="229" t="s">
        <v>379</v>
      </c>
      <c r="F251" s="230">
        <v>15</v>
      </c>
    </row>
    <row r="252" spans="1:6" ht="47.25">
      <c r="A252" s="226" t="s">
        <v>595</v>
      </c>
      <c r="B252" s="227">
        <v>7</v>
      </c>
      <c r="C252" s="227">
        <v>2</v>
      </c>
      <c r="D252" s="228" t="s">
        <v>596</v>
      </c>
      <c r="E252" s="229" t="s">
        <v>379</v>
      </c>
      <c r="F252" s="230">
        <v>15</v>
      </c>
    </row>
    <row r="253" spans="1:6" ht="31.5">
      <c r="A253" s="226" t="s">
        <v>597</v>
      </c>
      <c r="B253" s="227">
        <v>7</v>
      </c>
      <c r="C253" s="227">
        <v>2</v>
      </c>
      <c r="D253" s="228" t="s">
        <v>598</v>
      </c>
      <c r="E253" s="229" t="s">
        <v>379</v>
      </c>
      <c r="F253" s="230">
        <v>15</v>
      </c>
    </row>
    <row r="254" spans="1:6" ht="31.5">
      <c r="A254" s="226" t="s">
        <v>392</v>
      </c>
      <c r="B254" s="227">
        <v>7</v>
      </c>
      <c r="C254" s="227">
        <v>2</v>
      </c>
      <c r="D254" s="228" t="s">
        <v>598</v>
      </c>
      <c r="E254" s="229" t="s">
        <v>393</v>
      </c>
      <c r="F254" s="230">
        <v>15</v>
      </c>
    </row>
    <row r="255" spans="1:6">
      <c r="A255" s="226" t="s">
        <v>599</v>
      </c>
      <c r="B255" s="227">
        <v>7</v>
      </c>
      <c r="C255" s="227">
        <v>3</v>
      </c>
      <c r="D255" s="228" t="s">
        <v>379</v>
      </c>
      <c r="E255" s="229" t="s">
        <v>379</v>
      </c>
      <c r="F255" s="230">
        <v>23476.5</v>
      </c>
    </row>
    <row r="256" spans="1:6">
      <c r="A256" s="226" t="s">
        <v>600</v>
      </c>
      <c r="B256" s="227">
        <v>7</v>
      </c>
      <c r="C256" s="227">
        <v>3</v>
      </c>
      <c r="D256" s="228" t="s">
        <v>601</v>
      </c>
      <c r="E256" s="229" t="s">
        <v>379</v>
      </c>
      <c r="F256" s="230">
        <v>22947.7</v>
      </c>
    </row>
    <row r="257" spans="1:6" ht="31.5">
      <c r="A257" s="226" t="s">
        <v>447</v>
      </c>
      <c r="B257" s="227">
        <v>7</v>
      </c>
      <c r="C257" s="227">
        <v>3</v>
      </c>
      <c r="D257" s="228" t="s">
        <v>602</v>
      </c>
      <c r="E257" s="229" t="s">
        <v>379</v>
      </c>
      <c r="F257" s="230">
        <v>15711.8</v>
      </c>
    </row>
    <row r="258" spans="1:6" ht="61.9" customHeight="1">
      <c r="A258" s="226" t="s">
        <v>387</v>
      </c>
      <c r="B258" s="227">
        <v>7</v>
      </c>
      <c r="C258" s="227">
        <v>3</v>
      </c>
      <c r="D258" s="228" t="s">
        <v>602</v>
      </c>
      <c r="E258" s="229" t="s">
        <v>230</v>
      </c>
      <c r="F258" s="230">
        <v>14049.4</v>
      </c>
    </row>
    <row r="259" spans="1:6" ht="31.5">
      <c r="A259" s="226" t="s">
        <v>392</v>
      </c>
      <c r="B259" s="227">
        <v>7</v>
      </c>
      <c r="C259" s="227">
        <v>3</v>
      </c>
      <c r="D259" s="228" t="s">
        <v>602</v>
      </c>
      <c r="E259" s="229" t="s">
        <v>393</v>
      </c>
      <c r="F259" s="230">
        <v>1327.6</v>
      </c>
    </row>
    <row r="260" spans="1:6">
      <c r="A260" s="226" t="s">
        <v>398</v>
      </c>
      <c r="B260" s="227">
        <v>7</v>
      </c>
      <c r="C260" s="227">
        <v>3</v>
      </c>
      <c r="D260" s="228" t="s">
        <v>602</v>
      </c>
      <c r="E260" s="229" t="s">
        <v>399</v>
      </c>
      <c r="F260" s="230">
        <v>334.8</v>
      </c>
    </row>
    <row r="261" spans="1:6" ht="47.25">
      <c r="A261" s="226" t="s">
        <v>400</v>
      </c>
      <c r="B261" s="227">
        <v>7</v>
      </c>
      <c r="C261" s="227">
        <v>3</v>
      </c>
      <c r="D261" s="228" t="s">
        <v>603</v>
      </c>
      <c r="E261" s="229" t="s">
        <v>379</v>
      </c>
      <c r="F261" s="230">
        <v>7235.9</v>
      </c>
    </row>
    <row r="262" spans="1:6" ht="61.9" customHeight="1">
      <c r="A262" s="226" t="s">
        <v>387</v>
      </c>
      <c r="B262" s="227">
        <v>7</v>
      </c>
      <c r="C262" s="227">
        <v>3</v>
      </c>
      <c r="D262" s="228" t="s">
        <v>603</v>
      </c>
      <c r="E262" s="229" t="s">
        <v>230</v>
      </c>
      <c r="F262" s="230">
        <v>7000</v>
      </c>
    </row>
    <row r="263" spans="1:6" ht="31.5">
      <c r="A263" s="226" t="s">
        <v>392</v>
      </c>
      <c r="B263" s="227">
        <v>7</v>
      </c>
      <c r="C263" s="227">
        <v>3</v>
      </c>
      <c r="D263" s="228" t="s">
        <v>603</v>
      </c>
      <c r="E263" s="229" t="s">
        <v>393</v>
      </c>
      <c r="F263" s="230">
        <v>235.9</v>
      </c>
    </row>
    <row r="264" spans="1:6" ht="31.5">
      <c r="A264" s="226" t="s">
        <v>536</v>
      </c>
      <c r="B264" s="227">
        <v>7</v>
      </c>
      <c r="C264" s="227">
        <v>3</v>
      </c>
      <c r="D264" s="228" t="s">
        <v>537</v>
      </c>
      <c r="E264" s="229" t="s">
        <v>379</v>
      </c>
      <c r="F264" s="230">
        <v>80</v>
      </c>
    </row>
    <row r="265" spans="1:6" ht="63">
      <c r="A265" s="226" t="s">
        <v>538</v>
      </c>
      <c r="B265" s="227">
        <v>7</v>
      </c>
      <c r="C265" s="227">
        <v>3</v>
      </c>
      <c r="D265" s="228" t="s">
        <v>539</v>
      </c>
      <c r="E265" s="229" t="s">
        <v>379</v>
      </c>
      <c r="F265" s="230">
        <v>80</v>
      </c>
    </row>
    <row r="266" spans="1:6" ht="47.25">
      <c r="A266" s="226" t="s">
        <v>540</v>
      </c>
      <c r="B266" s="227">
        <v>7</v>
      </c>
      <c r="C266" s="227">
        <v>3</v>
      </c>
      <c r="D266" s="228" t="s">
        <v>541</v>
      </c>
      <c r="E266" s="229" t="s">
        <v>379</v>
      </c>
      <c r="F266" s="230">
        <v>80</v>
      </c>
    </row>
    <row r="267" spans="1:6" ht="31.5">
      <c r="A267" s="226" t="s">
        <v>392</v>
      </c>
      <c r="B267" s="227">
        <v>7</v>
      </c>
      <c r="C267" s="227">
        <v>3</v>
      </c>
      <c r="D267" s="228" t="s">
        <v>541</v>
      </c>
      <c r="E267" s="229" t="s">
        <v>393</v>
      </c>
      <c r="F267" s="230">
        <v>80</v>
      </c>
    </row>
    <row r="268" spans="1:6" ht="63">
      <c r="A268" s="226" t="s">
        <v>402</v>
      </c>
      <c r="B268" s="227">
        <v>7</v>
      </c>
      <c r="C268" s="227">
        <v>3</v>
      </c>
      <c r="D268" s="228" t="s">
        <v>403</v>
      </c>
      <c r="E268" s="229" t="s">
        <v>379</v>
      </c>
      <c r="F268" s="230">
        <v>49.4</v>
      </c>
    </row>
    <row r="269" spans="1:6" ht="78.75">
      <c r="A269" s="226" t="s">
        <v>404</v>
      </c>
      <c r="B269" s="227">
        <v>7</v>
      </c>
      <c r="C269" s="227">
        <v>3</v>
      </c>
      <c r="D269" s="228" t="s">
        <v>405</v>
      </c>
      <c r="E269" s="229" t="s">
        <v>379</v>
      </c>
      <c r="F269" s="230">
        <v>49.4</v>
      </c>
    </row>
    <row r="270" spans="1:6" ht="63">
      <c r="A270" s="226" t="s">
        <v>542</v>
      </c>
      <c r="B270" s="227">
        <v>7</v>
      </c>
      <c r="C270" s="227">
        <v>3</v>
      </c>
      <c r="D270" s="228" t="s">
        <v>543</v>
      </c>
      <c r="E270" s="229" t="s">
        <v>379</v>
      </c>
      <c r="F270" s="230">
        <v>49.4</v>
      </c>
    </row>
    <row r="271" spans="1:6" ht="31.5">
      <c r="A271" s="226" t="s">
        <v>392</v>
      </c>
      <c r="B271" s="227">
        <v>7</v>
      </c>
      <c r="C271" s="227">
        <v>3</v>
      </c>
      <c r="D271" s="228" t="s">
        <v>543</v>
      </c>
      <c r="E271" s="229" t="s">
        <v>393</v>
      </c>
      <c r="F271" s="230">
        <v>49.4</v>
      </c>
    </row>
    <row r="272" spans="1:6" ht="47.25">
      <c r="A272" s="226" t="s">
        <v>604</v>
      </c>
      <c r="B272" s="227">
        <v>7</v>
      </c>
      <c r="C272" s="227">
        <v>3</v>
      </c>
      <c r="D272" s="228" t="s">
        <v>605</v>
      </c>
      <c r="E272" s="229" t="s">
        <v>379</v>
      </c>
      <c r="F272" s="230">
        <v>14.4</v>
      </c>
    </row>
    <row r="273" spans="1:6" ht="31.5">
      <c r="A273" s="226" t="s">
        <v>606</v>
      </c>
      <c r="B273" s="227">
        <v>7</v>
      </c>
      <c r="C273" s="227">
        <v>3</v>
      </c>
      <c r="D273" s="228" t="s">
        <v>607</v>
      </c>
      <c r="E273" s="229" t="s">
        <v>379</v>
      </c>
      <c r="F273" s="230">
        <v>14.4</v>
      </c>
    </row>
    <row r="274" spans="1:6" ht="31.5">
      <c r="A274" s="226" t="s">
        <v>608</v>
      </c>
      <c r="B274" s="227">
        <v>7</v>
      </c>
      <c r="C274" s="227">
        <v>3</v>
      </c>
      <c r="D274" s="228" t="s">
        <v>609</v>
      </c>
      <c r="E274" s="229" t="s">
        <v>379</v>
      </c>
      <c r="F274" s="230">
        <v>14.4</v>
      </c>
    </row>
    <row r="275" spans="1:6">
      <c r="A275" s="226" t="s">
        <v>562</v>
      </c>
      <c r="B275" s="227">
        <v>7</v>
      </c>
      <c r="C275" s="227">
        <v>3</v>
      </c>
      <c r="D275" s="228" t="s">
        <v>609</v>
      </c>
      <c r="E275" s="229" t="s">
        <v>563</v>
      </c>
      <c r="F275" s="230">
        <v>14.4</v>
      </c>
    </row>
    <row r="276" spans="1:6" ht="31.5">
      <c r="A276" s="226" t="s">
        <v>544</v>
      </c>
      <c r="B276" s="227">
        <v>7</v>
      </c>
      <c r="C276" s="227">
        <v>3</v>
      </c>
      <c r="D276" s="228" t="s">
        <v>545</v>
      </c>
      <c r="E276" s="229" t="s">
        <v>379</v>
      </c>
      <c r="F276" s="230">
        <v>385</v>
      </c>
    </row>
    <row r="277" spans="1:6" ht="31.5">
      <c r="A277" s="226" t="s">
        <v>546</v>
      </c>
      <c r="B277" s="227">
        <v>7</v>
      </c>
      <c r="C277" s="227">
        <v>3</v>
      </c>
      <c r="D277" s="228" t="s">
        <v>547</v>
      </c>
      <c r="E277" s="229" t="s">
        <v>379</v>
      </c>
      <c r="F277" s="230">
        <v>385</v>
      </c>
    </row>
    <row r="278" spans="1:6" ht="63">
      <c r="A278" s="226" t="s">
        <v>548</v>
      </c>
      <c r="B278" s="227">
        <v>7</v>
      </c>
      <c r="C278" s="227">
        <v>3</v>
      </c>
      <c r="D278" s="228" t="s">
        <v>549</v>
      </c>
      <c r="E278" s="229" t="s">
        <v>379</v>
      </c>
      <c r="F278" s="230">
        <v>385</v>
      </c>
    </row>
    <row r="279" spans="1:6" ht="31.5">
      <c r="A279" s="226" t="s">
        <v>392</v>
      </c>
      <c r="B279" s="227">
        <v>7</v>
      </c>
      <c r="C279" s="227">
        <v>3</v>
      </c>
      <c r="D279" s="228" t="s">
        <v>549</v>
      </c>
      <c r="E279" s="229" t="s">
        <v>393</v>
      </c>
      <c r="F279" s="230">
        <v>385</v>
      </c>
    </row>
    <row r="280" spans="1:6" ht="31.5">
      <c r="A280" s="226" t="s">
        <v>610</v>
      </c>
      <c r="B280" s="227">
        <v>7</v>
      </c>
      <c r="C280" s="227">
        <v>5</v>
      </c>
      <c r="D280" s="228" t="s">
        <v>379</v>
      </c>
      <c r="E280" s="229" t="s">
        <v>379</v>
      </c>
      <c r="F280" s="230">
        <v>167.5</v>
      </c>
    </row>
    <row r="281" spans="1:6" ht="31.5">
      <c r="A281" s="226" t="s">
        <v>611</v>
      </c>
      <c r="B281" s="227">
        <v>7</v>
      </c>
      <c r="C281" s="227">
        <v>5</v>
      </c>
      <c r="D281" s="228" t="s">
        <v>612</v>
      </c>
      <c r="E281" s="229" t="s">
        <v>379</v>
      </c>
      <c r="F281" s="230">
        <v>93.5</v>
      </c>
    </row>
    <row r="282" spans="1:6">
      <c r="A282" s="226" t="s">
        <v>613</v>
      </c>
      <c r="B282" s="227">
        <v>7</v>
      </c>
      <c r="C282" s="227">
        <v>5</v>
      </c>
      <c r="D282" s="228" t="s">
        <v>614</v>
      </c>
      <c r="E282" s="229" t="s">
        <v>379</v>
      </c>
      <c r="F282" s="230">
        <v>93.5</v>
      </c>
    </row>
    <row r="283" spans="1:6" ht="31.5">
      <c r="A283" s="226" t="s">
        <v>392</v>
      </c>
      <c r="B283" s="227">
        <v>7</v>
      </c>
      <c r="C283" s="227">
        <v>5</v>
      </c>
      <c r="D283" s="228" t="s">
        <v>614</v>
      </c>
      <c r="E283" s="229" t="s">
        <v>393</v>
      </c>
      <c r="F283" s="230">
        <v>93.5</v>
      </c>
    </row>
    <row r="284" spans="1:6" ht="47.25">
      <c r="A284" s="226" t="s">
        <v>412</v>
      </c>
      <c r="B284" s="227">
        <v>7</v>
      </c>
      <c r="C284" s="227">
        <v>5</v>
      </c>
      <c r="D284" s="228" t="s">
        <v>413</v>
      </c>
      <c r="E284" s="229" t="s">
        <v>379</v>
      </c>
      <c r="F284" s="230">
        <v>38</v>
      </c>
    </row>
    <row r="285" spans="1:6" ht="31.5">
      <c r="A285" s="226" t="s">
        <v>414</v>
      </c>
      <c r="B285" s="227">
        <v>7</v>
      </c>
      <c r="C285" s="227">
        <v>5</v>
      </c>
      <c r="D285" s="228" t="s">
        <v>415</v>
      </c>
      <c r="E285" s="229" t="s">
        <v>379</v>
      </c>
      <c r="F285" s="230">
        <v>38</v>
      </c>
    </row>
    <row r="286" spans="1:6" ht="31.5">
      <c r="A286" s="226" t="s">
        <v>615</v>
      </c>
      <c r="B286" s="227">
        <v>7</v>
      </c>
      <c r="C286" s="227">
        <v>5</v>
      </c>
      <c r="D286" s="228" t="s">
        <v>616</v>
      </c>
      <c r="E286" s="229" t="s">
        <v>379</v>
      </c>
      <c r="F286" s="230">
        <v>38</v>
      </c>
    </row>
    <row r="287" spans="1:6" ht="31.5">
      <c r="A287" s="226" t="s">
        <v>392</v>
      </c>
      <c r="B287" s="227">
        <v>7</v>
      </c>
      <c r="C287" s="227">
        <v>5</v>
      </c>
      <c r="D287" s="228" t="s">
        <v>616</v>
      </c>
      <c r="E287" s="229" t="s">
        <v>393</v>
      </c>
      <c r="F287" s="230">
        <v>38</v>
      </c>
    </row>
    <row r="288" spans="1:6" ht="63">
      <c r="A288" s="226" t="s">
        <v>402</v>
      </c>
      <c r="B288" s="227">
        <v>7</v>
      </c>
      <c r="C288" s="227">
        <v>5</v>
      </c>
      <c r="D288" s="228" t="s">
        <v>403</v>
      </c>
      <c r="E288" s="229" t="s">
        <v>379</v>
      </c>
      <c r="F288" s="230">
        <v>5</v>
      </c>
    </row>
    <row r="289" spans="1:6" ht="78.75">
      <c r="A289" s="226" t="s">
        <v>404</v>
      </c>
      <c r="B289" s="227">
        <v>7</v>
      </c>
      <c r="C289" s="227">
        <v>5</v>
      </c>
      <c r="D289" s="228" t="s">
        <v>405</v>
      </c>
      <c r="E289" s="229" t="s">
        <v>379</v>
      </c>
      <c r="F289" s="230">
        <v>5</v>
      </c>
    </row>
    <row r="290" spans="1:6" ht="63">
      <c r="A290" s="226" t="s">
        <v>406</v>
      </c>
      <c r="B290" s="227">
        <v>7</v>
      </c>
      <c r="C290" s="227">
        <v>5</v>
      </c>
      <c r="D290" s="228" t="s">
        <v>407</v>
      </c>
      <c r="E290" s="229" t="s">
        <v>379</v>
      </c>
      <c r="F290" s="230">
        <v>5</v>
      </c>
    </row>
    <row r="291" spans="1:6" ht="31.5">
      <c r="A291" s="226" t="s">
        <v>392</v>
      </c>
      <c r="B291" s="227">
        <v>7</v>
      </c>
      <c r="C291" s="227">
        <v>5</v>
      </c>
      <c r="D291" s="228" t="s">
        <v>407</v>
      </c>
      <c r="E291" s="229" t="s">
        <v>393</v>
      </c>
      <c r="F291" s="230">
        <v>5</v>
      </c>
    </row>
    <row r="292" spans="1:6" ht="47.25">
      <c r="A292" s="226" t="s">
        <v>604</v>
      </c>
      <c r="B292" s="227">
        <v>7</v>
      </c>
      <c r="C292" s="227">
        <v>5</v>
      </c>
      <c r="D292" s="228" t="s">
        <v>605</v>
      </c>
      <c r="E292" s="229" t="s">
        <v>379</v>
      </c>
      <c r="F292" s="230">
        <v>20</v>
      </c>
    </row>
    <row r="293" spans="1:6" ht="31.5">
      <c r="A293" s="226" t="s">
        <v>606</v>
      </c>
      <c r="B293" s="227">
        <v>7</v>
      </c>
      <c r="C293" s="227">
        <v>5</v>
      </c>
      <c r="D293" s="228" t="s">
        <v>607</v>
      </c>
      <c r="E293" s="229" t="s">
        <v>379</v>
      </c>
      <c r="F293" s="230">
        <v>20</v>
      </c>
    </row>
    <row r="294" spans="1:6">
      <c r="A294" s="226" t="s">
        <v>617</v>
      </c>
      <c r="B294" s="227">
        <v>7</v>
      </c>
      <c r="C294" s="227">
        <v>5</v>
      </c>
      <c r="D294" s="228" t="s">
        <v>618</v>
      </c>
      <c r="E294" s="229" t="s">
        <v>379</v>
      </c>
      <c r="F294" s="230">
        <v>20</v>
      </c>
    </row>
    <row r="295" spans="1:6" ht="31.5">
      <c r="A295" s="226" t="s">
        <v>392</v>
      </c>
      <c r="B295" s="227">
        <v>7</v>
      </c>
      <c r="C295" s="227">
        <v>5</v>
      </c>
      <c r="D295" s="228" t="s">
        <v>618</v>
      </c>
      <c r="E295" s="229" t="s">
        <v>393</v>
      </c>
      <c r="F295" s="230">
        <v>20</v>
      </c>
    </row>
    <row r="296" spans="1:6" ht="47.25">
      <c r="A296" s="226" t="s">
        <v>619</v>
      </c>
      <c r="B296" s="227">
        <v>7</v>
      </c>
      <c r="C296" s="227">
        <v>5</v>
      </c>
      <c r="D296" s="228" t="s">
        <v>620</v>
      </c>
      <c r="E296" s="229" t="s">
        <v>379</v>
      </c>
      <c r="F296" s="230">
        <v>11</v>
      </c>
    </row>
    <row r="297" spans="1:6" ht="47.25">
      <c r="A297" s="226" t="s">
        <v>621</v>
      </c>
      <c r="B297" s="227">
        <v>7</v>
      </c>
      <c r="C297" s="227">
        <v>5</v>
      </c>
      <c r="D297" s="228" t="s">
        <v>622</v>
      </c>
      <c r="E297" s="229" t="s">
        <v>379</v>
      </c>
      <c r="F297" s="230">
        <v>11</v>
      </c>
    </row>
    <row r="298" spans="1:6" ht="47.25">
      <c r="A298" s="226" t="s">
        <v>623</v>
      </c>
      <c r="B298" s="227">
        <v>7</v>
      </c>
      <c r="C298" s="227">
        <v>5</v>
      </c>
      <c r="D298" s="228" t="s">
        <v>624</v>
      </c>
      <c r="E298" s="229" t="s">
        <v>379</v>
      </c>
      <c r="F298" s="230">
        <v>8</v>
      </c>
    </row>
    <row r="299" spans="1:6" ht="31.5">
      <c r="A299" s="226" t="s">
        <v>392</v>
      </c>
      <c r="B299" s="227">
        <v>7</v>
      </c>
      <c r="C299" s="227">
        <v>5</v>
      </c>
      <c r="D299" s="228" t="s">
        <v>624</v>
      </c>
      <c r="E299" s="229" t="s">
        <v>393</v>
      </c>
      <c r="F299" s="230">
        <v>8</v>
      </c>
    </row>
    <row r="300" spans="1:6" ht="47.25">
      <c r="A300" s="226" t="s">
        <v>625</v>
      </c>
      <c r="B300" s="227">
        <v>7</v>
      </c>
      <c r="C300" s="227">
        <v>5</v>
      </c>
      <c r="D300" s="228" t="s">
        <v>626</v>
      </c>
      <c r="E300" s="229" t="s">
        <v>379</v>
      </c>
      <c r="F300" s="230">
        <v>3</v>
      </c>
    </row>
    <row r="301" spans="1:6" ht="31.5">
      <c r="A301" s="226" t="s">
        <v>392</v>
      </c>
      <c r="B301" s="227">
        <v>7</v>
      </c>
      <c r="C301" s="227">
        <v>5</v>
      </c>
      <c r="D301" s="228" t="s">
        <v>626</v>
      </c>
      <c r="E301" s="229" t="s">
        <v>393</v>
      </c>
      <c r="F301" s="230">
        <v>3</v>
      </c>
    </row>
    <row r="302" spans="1:6">
      <c r="A302" s="226" t="s">
        <v>627</v>
      </c>
      <c r="B302" s="227">
        <v>7</v>
      </c>
      <c r="C302" s="227">
        <v>7</v>
      </c>
      <c r="D302" s="228" t="s">
        <v>379</v>
      </c>
      <c r="E302" s="229" t="s">
        <v>379</v>
      </c>
      <c r="F302" s="230">
        <v>989.7</v>
      </c>
    </row>
    <row r="303" spans="1:6" ht="47.25">
      <c r="A303" s="226" t="s">
        <v>567</v>
      </c>
      <c r="B303" s="227">
        <v>7</v>
      </c>
      <c r="C303" s="227">
        <v>7</v>
      </c>
      <c r="D303" s="228" t="s">
        <v>568</v>
      </c>
      <c r="E303" s="229" t="s">
        <v>379</v>
      </c>
      <c r="F303" s="230">
        <v>825.7</v>
      </c>
    </row>
    <row r="304" spans="1:6" ht="63">
      <c r="A304" s="226" t="s">
        <v>569</v>
      </c>
      <c r="B304" s="227">
        <v>7</v>
      </c>
      <c r="C304" s="227">
        <v>7</v>
      </c>
      <c r="D304" s="228" t="s">
        <v>570</v>
      </c>
      <c r="E304" s="229" t="s">
        <v>379</v>
      </c>
      <c r="F304" s="230">
        <v>825.7</v>
      </c>
    </row>
    <row r="305" spans="1:6" ht="141.75">
      <c r="A305" s="226" t="s">
        <v>628</v>
      </c>
      <c r="B305" s="227">
        <v>7</v>
      </c>
      <c r="C305" s="227">
        <v>7</v>
      </c>
      <c r="D305" s="228" t="s">
        <v>629</v>
      </c>
      <c r="E305" s="229" t="s">
        <v>379</v>
      </c>
      <c r="F305" s="230">
        <v>247.6</v>
      </c>
    </row>
    <row r="306" spans="1:6" ht="31.5">
      <c r="A306" s="226" t="s">
        <v>392</v>
      </c>
      <c r="B306" s="227">
        <v>7</v>
      </c>
      <c r="C306" s="227">
        <v>7</v>
      </c>
      <c r="D306" s="228" t="s">
        <v>629</v>
      </c>
      <c r="E306" s="229" t="s">
        <v>393</v>
      </c>
      <c r="F306" s="230">
        <v>247.6</v>
      </c>
    </row>
    <row r="307" spans="1:6">
      <c r="A307" s="226" t="s">
        <v>630</v>
      </c>
      <c r="B307" s="227">
        <v>7</v>
      </c>
      <c r="C307" s="227">
        <v>7</v>
      </c>
      <c r="D307" s="228" t="s">
        <v>631</v>
      </c>
      <c r="E307" s="229" t="s">
        <v>379</v>
      </c>
      <c r="F307" s="230">
        <v>578.1</v>
      </c>
    </row>
    <row r="308" spans="1:6" ht="31.5">
      <c r="A308" s="226" t="s">
        <v>392</v>
      </c>
      <c r="B308" s="227">
        <v>7</v>
      </c>
      <c r="C308" s="227">
        <v>7</v>
      </c>
      <c r="D308" s="228" t="s">
        <v>631</v>
      </c>
      <c r="E308" s="229" t="s">
        <v>393</v>
      </c>
      <c r="F308" s="230">
        <v>578.1</v>
      </c>
    </row>
    <row r="309" spans="1:6" ht="78.75">
      <c r="A309" s="226" t="s">
        <v>632</v>
      </c>
      <c r="B309" s="227">
        <v>7</v>
      </c>
      <c r="C309" s="227">
        <v>7</v>
      </c>
      <c r="D309" s="228" t="s">
        <v>633</v>
      </c>
      <c r="E309" s="229" t="s">
        <v>379</v>
      </c>
      <c r="F309" s="230">
        <v>64</v>
      </c>
    </row>
    <row r="310" spans="1:6" ht="78.75">
      <c r="A310" s="226" t="s">
        <v>911</v>
      </c>
      <c r="B310" s="227">
        <v>7</v>
      </c>
      <c r="C310" s="227">
        <v>7</v>
      </c>
      <c r="D310" s="228" t="s">
        <v>635</v>
      </c>
      <c r="E310" s="229" t="s">
        <v>379</v>
      </c>
      <c r="F310" s="230">
        <v>64</v>
      </c>
    </row>
    <row r="311" spans="1:6" ht="47.25">
      <c r="A311" s="226" t="s">
        <v>636</v>
      </c>
      <c r="B311" s="227">
        <v>7</v>
      </c>
      <c r="C311" s="227">
        <v>7</v>
      </c>
      <c r="D311" s="228" t="s">
        <v>637</v>
      </c>
      <c r="E311" s="229" t="s">
        <v>379</v>
      </c>
      <c r="F311" s="230">
        <v>20</v>
      </c>
    </row>
    <row r="312" spans="1:6" ht="31.5">
      <c r="A312" s="226" t="s">
        <v>392</v>
      </c>
      <c r="B312" s="227">
        <v>7</v>
      </c>
      <c r="C312" s="227">
        <v>7</v>
      </c>
      <c r="D312" s="228" t="s">
        <v>637</v>
      </c>
      <c r="E312" s="229" t="s">
        <v>393</v>
      </c>
      <c r="F312" s="230">
        <v>20</v>
      </c>
    </row>
    <row r="313" spans="1:6" ht="78.75">
      <c r="A313" s="226" t="s">
        <v>638</v>
      </c>
      <c r="B313" s="227">
        <v>7</v>
      </c>
      <c r="C313" s="227">
        <v>7</v>
      </c>
      <c r="D313" s="228" t="s">
        <v>639</v>
      </c>
      <c r="E313" s="229" t="s">
        <v>379</v>
      </c>
      <c r="F313" s="230">
        <v>24</v>
      </c>
    </row>
    <row r="314" spans="1:6" ht="31.5">
      <c r="A314" s="226" t="s">
        <v>392</v>
      </c>
      <c r="B314" s="227">
        <v>7</v>
      </c>
      <c r="C314" s="227">
        <v>7</v>
      </c>
      <c r="D314" s="228" t="s">
        <v>639</v>
      </c>
      <c r="E314" s="229" t="s">
        <v>393</v>
      </c>
      <c r="F314" s="230">
        <v>24</v>
      </c>
    </row>
    <row r="315" spans="1:6" ht="31.5">
      <c r="A315" s="226" t="s">
        <v>640</v>
      </c>
      <c r="B315" s="227">
        <v>7</v>
      </c>
      <c r="C315" s="227">
        <v>7</v>
      </c>
      <c r="D315" s="228" t="s">
        <v>641</v>
      </c>
      <c r="E315" s="229" t="s">
        <v>379</v>
      </c>
      <c r="F315" s="230">
        <v>20</v>
      </c>
    </row>
    <row r="316" spans="1:6" ht="31.5">
      <c r="A316" s="226" t="s">
        <v>392</v>
      </c>
      <c r="B316" s="227">
        <v>7</v>
      </c>
      <c r="C316" s="227">
        <v>7</v>
      </c>
      <c r="D316" s="228" t="s">
        <v>641</v>
      </c>
      <c r="E316" s="229" t="s">
        <v>393</v>
      </c>
      <c r="F316" s="230">
        <v>20</v>
      </c>
    </row>
    <row r="317" spans="1:6" ht="31.5">
      <c r="A317" s="226" t="s">
        <v>642</v>
      </c>
      <c r="B317" s="227">
        <v>7</v>
      </c>
      <c r="C317" s="227">
        <v>7</v>
      </c>
      <c r="D317" s="228" t="s">
        <v>643</v>
      </c>
      <c r="E317" s="229" t="s">
        <v>379</v>
      </c>
      <c r="F317" s="230">
        <v>100</v>
      </c>
    </row>
    <row r="318" spans="1:6" ht="110.25">
      <c r="A318" s="226" t="s">
        <v>644</v>
      </c>
      <c r="B318" s="227">
        <v>7</v>
      </c>
      <c r="C318" s="227">
        <v>7</v>
      </c>
      <c r="D318" s="228" t="s">
        <v>645</v>
      </c>
      <c r="E318" s="229" t="s">
        <v>379</v>
      </c>
      <c r="F318" s="230">
        <v>100</v>
      </c>
    </row>
    <row r="319" spans="1:6" ht="31.5">
      <c r="A319" s="226" t="s">
        <v>646</v>
      </c>
      <c r="B319" s="227">
        <v>7</v>
      </c>
      <c r="C319" s="227">
        <v>7</v>
      </c>
      <c r="D319" s="228" t="s">
        <v>647</v>
      </c>
      <c r="E319" s="229" t="s">
        <v>379</v>
      </c>
      <c r="F319" s="230">
        <v>15</v>
      </c>
    </row>
    <row r="320" spans="1:6" ht="31.5">
      <c r="A320" s="226" t="s">
        <v>392</v>
      </c>
      <c r="B320" s="227">
        <v>7</v>
      </c>
      <c r="C320" s="227">
        <v>7</v>
      </c>
      <c r="D320" s="228" t="s">
        <v>647</v>
      </c>
      <c r="E320" s="229" t="s">
        <v>393</v>
      </c>
      <c r="F320" s="230">
        <v>15</v>
      </c>
    </row>
    <row r="321" spans="1:6" ht="63">
      <c r="A321" s="226" t="s">
        <v>648</v>
      </c>
      <c r="B321" s="227">
        <v>7</v>
      </c>
      <c r="C321" s="227">
        <v>7</v>
      </c>
      <c r="D321" s="228" t="s">
        <v>649</v>
      </c>
      <c r="E321" s="229" t="s">
        <v>379</v>
      </c>
      <c r="F321" s="230">
        <v>25</v>
      </c>
    </row>
    <row r="322" spans="1:6" ht="31.5">
      <c r="A322" s="226" t="s">
        <v>392</v>
      </c>
      <c r="B322" s="227">
        <v>7</v>
      </c>
      <c r="C322" s="227">
        <v>7</v>
      </c>
      <c r="D322" s="228" t="s">
        <v>649</v>
      </c>
      <c r="E322" s="229" t="s">
        <v>393</v>
      </c>
      <c r="F322" s="230">
        <v>25</v>
      </c>
    </row>
    <row r="323" spans="1:6" ht="47.25">
      <c r="A323" s="226" t="s">
        <v>650</v>
      </c>
      <c r="B323" s="227">
        <v>7</v>
      </c>
      <c r="C323" s="227">
        <v>7</v>
      </c>
      <c r="D323" s="228" t="s">
        <v>651</v>
      </c>
      <c r="E323" s="229" t="s">
        <v>379</v>
      </c>
      <c r="F323" s="230">
        <v>35</v>
      </c>
    </row>
    <row r="324" spans="1:6" ht="31.5">
      <c r="A324" s="226" t="s">
        <v>392</v>
      </c>
      <c r="B324" s="227">
        <v>7</v>
      </c>
      <c r="C324" s="227">
        <v>7</v>
      </c>
      <c r="D324" s="228" t="s">
        <v>651</v>
      </c>
      <c r="E324" s="229" t="s">
        <v>393</v>
      </c>
      <c r="F324" s="230">
        <v>35</v>
      </c>
    </row>
    <row r="325" spans="1:6" ht="31.5">
      <c r="A325" s="226" t="s">
        <v>652</v>
      </c>
      <c r="B325" s="227">
        <v>7</v>
      </c>
      <c r="C325" s="227">
        <v>7</v>
      </c>
      <c r="D325" s="228" t="s">
        <v>653</v>
      </c>
      <c r="E325" s="229" t="s">
        <v>379</v>
      </c>
      <c r="F325" s="230">
        <v>5</v>
      </c>
    </row>
    <row r="326" spans="1:6" ht="31.5">
      <c r="A326" s="226" t="s">
        <v>392</v>
      </c>
      <c r="B326" s="227">
        <v>7</v>
      </c>
      <c r="C326" s="227">
        <v>7</v>
      </c>
      <c r="D326" s="228" t="s">
        <v>653</v>
      </c>
      <c r="E326" s="229" t="s">
        <v>393</v>
      </c>
      <c r="F326" s="230">
        <v>5</v>
      </c>
    </row>
    <row r="327" spans="1:6" ht="31.5">
      <c r="A327" s="226" t="s">
        <v>654</v>
      </c>
      <c r="B327" s="227">
        <v>7</v>
      </c>
      <c r="C327" s="227">
        <v>7</v>
      </c>
      <c r="D327" s="228" t="s">
        <v>655</v>
      </c>
      <c r="E327" s="229" t="s">
        <v>379</v>
      </c>
      <c r="F327" s="230">
        <v>10</v>
      </c>
    </row>
    <row r="328" spans="1:6" ht="31.5">
      <c r="A328" s="226" t="s">
        <v>392</v>
      </c>
      <c r="B328" s="227">
        <v>7</v>
      </c>
      <c r="C328" s="227">
        <v>7</v>
      </c>
      <c r="D328" s="228" t="s">
        <v>655</v>
      </c>
      <c r="E328" s="229" t="s">
        <v>393</v>
      </c>
      <c r="F328" s="230">
        <v>10</v>
      </c>
    </row>
    <row r="329" spans="1:6" ht="31.5">
      <c r="A329" s="226" t="s">
        <v>656</v>
      </c>
      <c r="B329" s="227">
        <v>7</v>
      </c>
      <c r="C329" s="227">
        <v>7</v>
      </c>
      <c r="D329" s="228" t="s">
        <v>657</v>
      </c>
      <c r="E329" s="229" t="s">
        <v>379</v>
      </c>
      <c r="F329" s="230">
        <v>10</v>
      </c>
    </row>
    <row r="330" spans="1:6" ht="31.5">
      <c r="A330" s="226" t="s">
        <v>392</v>
      </c>
      <c r="B330" s="227">
        <v>7</v>
      </c>
      <c r="C330" s="227">
        <v>7</v>
      </c>
      <c r="D330" s="228" t="s">
        <v>657</v>
      </c>
      <c r="E330" s="229" t="s">
        <v>393</v>
      </c>
      <c r="F330" s="230">
        <v>10</v>
      </c>
    </row>
    <row r="331" spans="1:6">
      <c r="A331" s="226" t="s">
        <v>658</v>
      </c>
      <c r="B331" s="227">
        <v>7</v>
      </c>
      <c r="C331" s="227">
        <v>9</v>
      </c>
      <c r="D331" s="228" t="s">
        <v>379</v>
      </c>
      <c r="E331" s="229" t="s">
        <v>379</v>
      </c>
      <c r="F331" s="230">
        <v>6088.6</v>
      </c>
    </row>
    <row r="332" spans="1:6" ht="31.5">
      <c r="A332" s="226" t="s">
        <v>381</v>
      </c>
      <c r="B332" s="227">
        <v>7</v>
      </c>
      <c r="C332" s="227">
        <v>9</v>
      </c>
      <c r="D332" s="228" t="s">
        <v>382</v>
      </c>
      <c r="E332" s="229" t="s">
        <v>379</v>
      </c>
      <c r="F332" s="230">
        <v>1882.9</v>
      </c>
    </row>
    <row r="333" spans="1:6">
      <c r="A333" s="226" t="s">
        <v>389</v>
      </c>
      <c r="B333" s="227">
        <v>7</v>
      </c>
      <c r="C333" s="227">
        <v>9</v>
      </c>
      <c r="D333" s="228" t="s">
        <v>390</v>
      </c>
      <c r="E333" s="229" t="s">
        <v>379</v>
      </c>
      <c r="F333" s="230">
        <v>1882.9</v>
      </c>
    </row>
    <row r="334" spans="1:6" ht="31.5">
      <c r="A334" s="226" t="s">
        <v>385</v>
      </c>
      <c r="B334" s="227">
        <v>7</v>
      </c>
      <c r="C334" s="227">
        <v>9</v>
      </c>
      <c r="D334" s="228" t="s">
        <v>391</v>
      </c>
      <c r="E334" s="229" t="s">
        <v>379</v>
      </c>
      <c r="F334" s="230">
        <v>1882.9</v>
      </c>
    </row>
    <row r="335" spans="1:6" ht="61.9" customHeight="1">
      <c r="A335" s="226" t="s">
        <v>387</v>
      </c>
      <c r="B335" s="227">
        <v>7</v>
      </c>
      <c r="C335" s="227">
        <v>9</v>
      </c>
      <c r="D335" s="228" t="s">
        <v>391</v>
      </c>
      <c r="E335" s="229" t="s">
        <v>230</v>
      </c>
      <c r="F335" s="230">
        <v>1619.5</v>
      </c>
    </row>
    <row r="336" spans="1:6" ht="31.5">
      <c r="A336" s="226" t="s">
        <v>392</v>
      </c>
      <c r="B336" s="227">
        <v>7</v>
      </c>
      <c r="C336" s="227">
        <v>9</v>
      </c>
      <c r="D336" s="228" t="s">
        <v>391</v>
      </c>
      <c r="E336" s="229" t="s">
        <v>393</v>
      </c>
      <c r="F336" s="230">
        <v>251.5</v>
      </c>
    </row>
    <row r="337" spans="1:6">
      <c r="A337" s="226" t="s">
        <v>398</v>
      </c>
      <c r="B337" s="227">
        <v>7</v>
      </c>
      <c r="C337" s="227">
        <v>9</v>
      </c>
      <c r="D337" s="228" t="s">
        <v>391</v>
      </c>
      <c r="E337" s="229" t="s">
        <v>399</v>
      </c>
      <c r="F337" s="230">
        <v>11.9</v>
      </c>
    </row>
    <row r="338" spans="1:6" ht="31.5">
      <c r="A338" s="226" t="s">
        <v>659</v>
      </c>
      <c r="B338" s="227">
        <v>7</v>
      </c>
      <c r="C338" s="227">
        <v>9</v>
      </c>
      <c r="D338" s="228" t="s">
        <v>660</v>
      </c>
      <c r="E338" s="229" t="s">
        <v>379</v>
      </c>
      <c r="F338" s="230">
        <v>4153.3999999999996</v>
      </c>
    </row>
    <row r="339" spans="1:6" ht="31.5">
      <c r="A339" s="226" t="s">
        <v>661</v>
      </c>
      <c r="B339" s="227">
        <v>7</v>
      </c>
      <c r="C339" s="227">
        <v>9</v>
      </c>
      <c r="D339" s="228" t="s">
        <v>662</v>
      </c>
      <c r="E339" s="229" t="s">
        <v>379</v>
      </c>
      <c r="F339" s="230">
        <v>4153.3999999999996</v>
      </c>
    </row>
    <row r="340" spans="1:6" ht="31.5">
      <c r="A340" s="226" t="s">
        <v>447</v>
      </c>
      <c r="B340" s="227">
        <v>7</v>
      </c>
      <c r="C340" s="227">
        <v>9</v>
      </c>
      <c r="D340" s="228" t="s">
        <v>663</v>
      </c>
      <c r="E340" s="229" t="s">
        <v>379</v>
      </c>
      <c r="F340" s="230">
        <v>3653.4</v>
      </c>
    </row>
    <row r="341" spans="1:6" ht="61.9" customHeight="1">
      <c r="A341" s="226" t="s">
        <v>387</v>
      </c>
      <c r="B341" s="227">
        <v>7</v>
      </c>
      <c r="C341" s="227">
        <v>9</v>
      </c>
      <c r="D341" s="228" t="s">
        <v>663</v>
      </c>
      <c r="E341" s="229" t="s">
        <v>230</v>
      </c>
      <c r="F341" s="230">
        <v>3541.5</v>
      </c>
    </row>
    <row r="342" spans="1:6" ht="31.5">
      <c r="A342" s="226" t="s">
        <v>392</v>
      </c>
      <c r="B342" s="227">
        <v>7</v>
      </c>
      <c r="C342" s="227">
        <v>9</v>
      </c>
      <c r="D342" s="228" t="s">
        <v>663</v>
      </c>
      <c r="E342" s="229" t="s">
        <v>393</v>
      </c>
      <c r="F342" s="230">
        <v>111.9</v>
      </c>
    </row>
    <row r="343" spans="1:6" ht="47.25">
      <c r="A343" s="226" t="s">
        <v>400</v>
      </c>
      <c r="B343" s="227">
        <v>7</v>
      </c>
      <c r="C343" s="227">
        <v>9</v>
      </c>
      <c r="D343" s="228" t="s">
        <v>664</v>
      </c>
      <c r="E343" s="229" t="s">
        <v>379</v>
      </c>
      <c r="F343" s="230">
        <v>500</v>
      </c>
    </row>
    <row r="344" spans="1:6" ht="61.9" customHeight="1">
      <c r="A344" s="226" t="s">
        <v>387</v>
      </c>
      <c r="B344" s="227">
        <v>7</v>
      </c>
      <c r="C344" s="227">
        <v>9</v>
      </c>
      <c r="D344" s="228" t="s">
        <v>664</v>
      </c>
      <c r="E344" s="229" t="s">
        <v>230</v>
      </c>
      <c r="F344" s="230">
        <v>500</v>
      </c>
    </row>
    <row r="345" spans="1:6" ht="47.25">
      <c r="A345" s="226" t="s">
        <v>665</v>
      </c>
      <c r="B345" s="227">
        <v>7</v>
      </c>
      <c r="C345" s="227">
        <v>9</v>
      </c>
      <c r="D345" s="228" t="s">
        <v>666</v>
      </c>
      <c r="E345" s="229" t="s">
        <v>379</v>
      </c>
      <c r="F345" s="230">
        <v>37.299999999999997</v>
      </c>
    </row>
    <row r="346" spans="1:6" ht="31.5">
      <c r="A346" s="226" t="s">
        <v>667</v>
      </c>
      <c r="B346" s="227">
        <v>7</v>
      </c>
      <c r="C346" s="227">
        <v>9</v>
      </c>
      <c r="D346" s="228" t="s">
        <v>668</v>
      </c>
      <c r="E346" s="229" t="s">
        <v>379</v>
      </c>
      <c r="F346" s="230">
        <v>37.299999999999997</v>
      </c>
    </row>
    <row r="347" spans="1:6" ht="31.5">
      <c r="A347" s="226" t="s">
        <v>669</v>
      </c>
      <c r="B347" s="227">
        <v>7</v>
      </c>
      <c r="C347" s="227">
        <v>9</v>
      </c>
      <c r="D347" s="228" t="s">
        <v>670</v>
      </c>
      <c r="E347" s="229" t="s">
        <v>379</v>
      </c>
      <c r="F347" s="230">
        <v>26</v>
      </c>
    </row>
    <row r="348" spans="1:6" ht="31.5">
      <c r="A348" s="226" t="s">
        <v>392</v>
      </c>
      <c r="B348" s="227">
        <v>7</v>
      </c>
      <c r="C348" s="227">
        <v>9</v>
      </c>
      <c r="D348" s="228" t="s">
        <v>670</v>
      </c>
      <c r="E348" s="229" t="s">
        <v>393</v>
      </c>
      <c r="F348" s="230">
        <v>26</v>
      </c>
    </row>
    <row r="349" spans="1:6" ht="31.5">
      <c r="A349" s="226" t="s">
        <v>671</v>
      </c>
      <c r="B349" s="227">
        <v>7</v>
      </c>
      <c r="C349" s="227">
        <v>9</v>
      </c>
      <c r="D349" s="228" t="s">
        <v>672</v>
      </c>
      <c r="E349" s="229" t="s">
        <v>379</v>
      </c>
      <c r="F349" s="230">
        <v>11.3</v>
      </c>
    </row>
    <row r="350" spans="1:6" ht="31.5">
      <c r="A350" s="226" t="s">
        <v>392</v>
      </c>
      <c r="B350" s="227">
        <v>7</v>
      </c>
      <c r="C350" s="227">
        <v>9</v>
      </c>
      <c r="D350" s="228" t="s">
        <v>672</v>
      </c>
      <c r="E350" s="229" t="s">
        <v>393</v>
      </c>
      <c r="F350" s="230">
        <v>11.3</v>
      </c>
    </row>
    <row r="351" spans="1:6" ht="47.25">
      <c r="A351" s="226" t="s">
        <v>673</v>
      </c>
      <c r="B351" s="227">
        <v>7</v>
      </c>
      <c r="C351" s="227">
        <v>9</v>
      </c>
      <c r="D351" s="228" t="s">
        <v>674</v>
      </c>
      <c r="E351" s="229" t="s">
        <v>379</v>
      </c>
      <c r="F351" s="230">
        <v>15</v>
      </c>
    </row>
    <row r="352" spans="1:6" ht="78.75">
      <c r="A352" s="226" t="s">
        <v>675</v>
      </c>
      <c r="B352" s="227">
        <v>7</v>
      </c>
      <c r="C352" s="227">
        <v>9</v>
      </c>
      <c r="D352" s="228" t="s">
        <v>676</v>
      </c>
      <c r="E352" s="229" t="s">
        <v>379</v>
      </c>
      <c r="F352" s="230">
        <v>15</v>
      </c>
    </row>
    <row r="353" spans="1:6" ht="94.5">
      <c r="A353" s="226" t="s">
        <v>677</v>
      </c>
      <c r="B353" s="227">
        <v>7</v>
      </c>
      <c r="C353" s="227">
        <v>9</v>
      </c>
      <c r="D353" s="228" t="s">
        <v>678</v>
      </c>
      <c r="E353" s="229" t="s">
        <v>379</v>
      </c>
      <c r="F353" s="230">
        <v>10</v>
      </c>
    </row>
    <row r="354" spans="1:6" ht="31.5">
      <c r="A354" s="226" t="s">
        <v>392</v>
      </c>
      <c r="B354" s="227">
        <v>7</v>
      </c>
      <c r="C354" s="227">
        <v>9</v>
      </c>
      <c r="D354" s="228" t="s">
        <v>678</v>
      </c>
      <c r="E354" s="229" t="s">
        <v>393</v>
      </c>
      <c r="F354" s="230">
        <v>10</v>
      </c>
    </row>
    <row r="355" spans="1:6" ht="78.75">
      <c r="A355" s="226" t="s">
        <v>679</v>
      </c>
      <c r="B355" s="227">
        <v>7</v>
      </c>
      <c r="C355" s="227">
        <v>9</v>
      </c>
      <c r="D355" s="228" t="s">
        <v>680</v>
      </c>
      <c r="E355" s="229" t="s">
        <v>379</v>
      </c>
      <c r="F355" s="230">
        <v>5</v>
      </c>
    </row>
    <row r="356" spans="1:6" ht="31.5">
      <c r="A356" s="226" t="s">
        <v>392</v>
      </c>
      <c r="B356" s="227">
        <v>7</v>
      </c>
      <c r="C356" s="227">
        <v>9</v>
      </c>
      <c r="D356" s="228" t="s">
        <v>680</v>
      </c>
      <c r="E356" s="229" t="s">
        <v>393</v>
      </c>
      <c r="F356" s="230">
        <v>5</v>
      </c>
    </row>
    <row r="357" spans="1:6" s="225" customFormat="1">
      <c r="A357" s="220" t="s">
        <v>681</v>
      </c>
      <c r="B357" s="221">
        <v>8</v>
      </c>
      <c r="C357" s="221">
        <v>0</v>
      </c>
      <c r="D357" s="222" t="s">
        <v>379</v>
      </c>
      <c r="E357" s="223" t="s">
        <v>379</v>
      </c>
      <c r="F357" s="224">
        <v>18311.8</v>
      </c>
    </row>
    <row r="358" spans="1:6">
      <c r="A358" s="226" t="s">
        <v>682</v>
      </c>
      <c r="B358" s="227">
        <v>8</v>
      </c>
      <c r="C358" s="227">
        <v>1</v>
      </c>
      <c r="D358" s="228" t="s">
        <v>379</v>
      </c>
      <c r="E358" s="229" t="s">
        <v>379</v>
      </c>
      <c r="F358" s="230">
        <v>17504</v>
      </c>
    </row>
    <row r="359" spans="1:6">
      <c r="A359" s="226" t="s">
        <v>683</v>
      </c>
      <c r="B359" s="227">
        <v>8</v>
      </c>
      <c r="C359" s="227">
        <v>1</v>
      </c>
      <c r="D359" s="228" t="s">
        <v>684</v>
      </c>
      <c r="E359" s="229" t="s">
        <v>379</v>
      </c>
      <c r="F359" s="230">
        <v>5714</v>
      </c>
    </row>
    <row r="360" spans="1:6" ht="31.5">
      <c r="A360" s="226" t="s">
        <v>447</v>
      </c>
      <c r="B360" s="227">
        <v>8</v>
      </c>
      <c r="C360" s="227">
        <v>1</v>
      </c>
      <c r="D360" s="228" t="s">
        <v>685</v>
      </c>
      <c r="E360" s="229" t="s">
        <v>379</v>
      </c>
      <c r="F360" s="230">
        <v>5214</v>
      </c>
    </row>
    <row r="361" spans="1:6" ht="61.9" customHeight="1">
      <c r="A361" s="226" t="s">
        <v>387</v>
      </c>
      <c r="B361" s="227">
        <v>8</v>
      </c>
      <c r="C361" s="227">
        <v>1</v>
      </c>
      <c r="D361" s="228" t="s">
        <v>685</v>
      </c>
      <c r="E361" s="229" t="s">
        <v>230</v>
      </c>
      <c r="F361" s="230">
        <v>4899.3999999999996</v>
      </c>
    </row>
    <row r="362" spans="1:6" ht="31.5">
      <c r="A362" s="226" t="s">
        <v>392</v>
      </c>
      <c r="B362" s="227">
        <v>8</v>
      </c>
      <c r="C362" s="227">
        <v>1</v>
      </c>
      <c r="D362" s="228" t="s">
        <v>685</v>
      </c>
      <c r="E362" s="229" t="s">
        <v>393</v>
      </c>
      <c r="F362" s="230">
        <v>292.3</v>
      </c>
    </row>
    <row r="363" spans="1:6">
      <c r="A363" s="226" t="s">
        <v>398</v>
      </c>
      <c r="B363" s="227">
        <v>8</v>
      </c>
      <c r="C363" s="227">
        <v>1</v>
      </c>
      <c r="D363" s="228" t="s">
        <v>685</v>
      </c>
      <c r="E363" s="229" t="s">
        <v>399</v>
      </c>
      <c r="F363" s="230">
        <v>22.3</v>
      </c>
    </row>
    <row r="364" spans="1:6" ht="47.25">
      <c r="A364" s="226" t="s">
        <v>400</v>
      </c>
      <c r="B364" s="227">
        <v>8</v>
      </c>
      <c r="C364" s="227">
        <v>1</v>
      </c>
      <c r="D364" s="228" t="s">
        <v>686</v>
      </c>
      <c r="E364" s="229" t="s">
        <v>379</v>
      </c>
      <c r="F364" s="230">
        <v>500</v>
      </c>
    </row>
    <row r="365" spans="1:6" ht="61.9" customHeight="1">
      <c r="A365" s="226" t="s">
        <v>387</v>
      </c>
      <c r="B365" s="227">
        <v>8</v>
      </c>
      <c r="C365" s="227">
        <v>1</v>
      </c>
      <c r="D365" s="228" t="s">
        <v>686</v>
      </c>
      <c r="E365" s="229" t="s">
        <v>230</v>
      </c>
      <c r="F365" s="230">
        <v>500</v>
      </c>
    </row>
    <row r="366" spans="1:6">
      <c r="A366" s="226" t="s">
        <v>687</v>
      </c>
      <c r="B366" s="227">
        <v>8</v>
      </c>
      <c r="C366" s="227">
        <v>1</v>
      </c>
      <c r="D366" s="228" t="s">
        <v>688</v>
      </c>
      <c r="E366" s="229" t="s">
        <v>379</v>
      </c>
      <c r="F366" s="230">
        <v>1194.0999999999999</v>
      </c>
    </row>
    <row r="367" spans="1:6" ht="31.5">
      <c r="A367" s="226" t="s">
        <v>447</v>
      </c>
      <c r="B367" s="227">
        <v>8</v>
      </c>
      <c r="C367" s="227">
        <v>1</v>
      </c>
      <c r="D367" s="228" t="s">
        <v>689</v>
      </c>
      <c r="E367" s="229" t="s">
        <v>379</v>
      </c>
      <c r="F367" s="230">
        <v>1194.0999999999999</v>
      </c>
    </row>
    <row r="368" spans="1:6" ht="61.9" customHeight="1">
      <c r="A368" s="226" t="s">
        <v>387</v>
      </c>
      <c r="B368" s="227">
        <v>8</v>
      </c>
      <c r="C368" s="227">
        <v>1</v>
      </c>
      <c r="D368" s="228" t="s">
        <v>689</v>
      </c>
      <c r="E368" s="229" t="s">
        <v>230</v>
      </c>
      <c r="F368" s="230">
        <v>1056.2</v>
      </c>
    </row>
    <row r="369" spans="1:6" ht="31.5">
      <c r="A369" s="226" t="s">
        <v>392</v>
      </c>
      <c r="B369" s="227">
        <v>8</v>
      </c>
      <c r="C369" s="227">
        <v>1</v>
      </c>
      <c r="D369" s="228" t="s">
        <v>689</v>
      </c>
      <c r="E369" s="229" t="s">
        <v>393</v>
      </c>
      <c r="F369" s="230">
        <v>130.5</v>
      </c>
    </row>
    <row r="370" spans="1:6">
      <c r="A370" s="226" t="s">
        <v>398</v>
      </c>
      <c r="B370" s="227">
        <v>8</v>
      </c>
      <c r="C370" s="227">
        <v>1</v>
      </c>
      <c r="D370" s="228" t="s">
        <v>689</v>
      </c>
      <c r="E370" s="229" t="s">
        <v>399</v>
      </c>
      <c r="F370" s="230">
        <v>7.4</v>
      </c>
    </row>
    <row r="371" spans="1:6">
      <c r="A371" s="226" t="s">
        <v>690</v>
      </c>
      <c r="B371" s="227">
        <v>8</v>
      </c>
      <c r="C371" s="227">
        <v>1</v>
      </c>
      <c r="D371" s="228" t="s">
        <v>691</v>
      </c>
      <c r="E371" s="229" t="s">
        <v>379</v>
      </c>
      <c r="F371" s="230">
        <v>9789.9</v>
      </c>
    </row>
    <row r="372" spans="1:6" ht="31.5">
      <c r="A372" s="226" t="s">
        <v>447</v>
      </c>
      <c r="B372" s="227">
        <v>8</v>
      </c>
      <c r="C372" s="227">
        <v>1</v>
      </c>
      <c r="D372" s="228" t="s">
        <v>692</v>
      </c>
      <c r="E372" s="229" t="s">
        <v>379</v>
      </c>
      <c r="F372" s="230">
        <v>6289.9</v>
      </c>
    </row>
    <row r="373" spans="1:6" ht="61.9" customHeight="1">
      <c r="A373" s="226" t="s">
        <v>387</v>
      </c>
      <c r="B373" s="227">
        <v>8</v>
      </c>
      <c r="C373" s="227">
        <v>1</v>
      </c>
      <c r="D373" s="228" t="s">
        <v>692</v>
      </c>
      <c r="E373" s="229" t="s">
        <v>230</v>
      </c>
      <c r="F373" s="230">
        <v>5685.3</v>
      </c>
    </row>
    <row r="374" spans="1:6" ht="31.5">
      <c r="A374" s="226" t="s">
        <v>392</v>
      </c>
      <c r="B374" s="227">
        <v>8</v>
      </c>
      <c r="C374" s="227">
        <v>1</v>
      </c>
      <c r="D374" s="228" t="s">
        <v>692</v>
      </c>
      <c r="E374" s="229" t="s">
        <v>393</v>
      </c>
      <c r="F374" s="230">
        <v>602.6</v>
      </c>
    </row>
    <row r="375" spans="1:6">
      <c r="A375" s="226" t="s">
        <v>398</v>
      </c>
      <c r="B375" s="227">
        <v>8</v>
      </c>
      <c r="C375" s="227">
        <v>1</v>
      </c>
      <c r="D375" s="228" t="s">
        <v>692</v>
      </c>
      <c r="E375" s="229" t="s">
        <v>399</v>
      </c>
      <c r="F375" s="230">
        <v>2</v>
      </c>
    </row>
    <row r="376" spans="1:6" ht="47.25">
      <c r="A376" s="226" t="s">
        <v>400</v>
      </c>
      <c r="B376" s="227">
        <v>8</v>
      </c>
      <c r="C376" s="227">
        <v>1</v>
      </c>
      <c r="D376" s="228" t="s">
        <v>693</v>
      </c>
      <c r="E376" s="229" t="s">
        <v>379</v>
      </c>
      <c r="F376" s="230">
        <v>3500</v>
      </c>
    </row>
    <row r="377" spans="1:6" ht="61.9" customHeight="1">
      <c r="A377" s="226" t="s">
        <v>387</v>
      </c>
      <c r="B377" s="227">
        <v>8</v>
      </c>
      <c r="C377" s="227">
        <v>1</v>
      </c>
      <c r="D377" s="228" t="s">
        <v>693</v>
      </c>
      <c r="E377" s="229" t="s">
        <v>230</v>
      </c>
      <c r="F377" s="230">
        <v>3500</v>
      </c>
    </row>
    <row r="378" spans="1:6" ht="63">
      <c r="A378" s="226" t="s">
        <v>402</v>
      </c>
      <c r="B378" s="227">
        <v>8</v>
      </c>
      <c r="C378" s="227">
        <v>1</v>
      </c>
      <c r="D378" s="228" t="s">
        <v>403</v>
      </c>
      <c r="E378" s="229" t="s">
        <v>379</v>
      </c>
      <c r="F378" s="230">
        <v>267</v>
      </c>
    </row>
    <row r="379" spans="1:6" ht="78.75">
      <c r="A379" s="226" t="s">
        <v>404</v>
      </c>
      <c r="B379" s="227">
        <v>8</v>
      </c>
      <c r="C379" s="227">
        <v>1</v>
      </c>
      <c r="D379" s="228" t="s">
        <v>405</v>
      </c>
      <c r="E379" s="229" t="s">
        <v>379</v>
      </c>
      <c r="F379" s="230">
        <v>267</v>
      </c>
    </row>
    <row r="380" spans="1:6" ht="63">
      <c r="A380" s="226" t="s">
        <v>542</v>
      </c>
      <c r="B380" s="227">
        <v>8</v>
      </c>
      <c r="C380" s="227">
        <v>1</v>
      </c>
      <c r="D380" s="228" t="s">
        <v>543</v>
      </c>
      <c r="E380" s="229" t="s">
        <v>379</v>
      </c>
      <c r="F380" s="230">
        <v>247</v>
      </c>
    </row>
    <row r="381" spans="1:6" ht="31.5">
      <c r="A381" s="226" t="s">
        <v>392</v>
      </c>
      <c r="B381" s="227">
        <v>8</v>
      </c>
      <c r="C381" s="227">
        <v>1</v>
      </c>
      <c r="D381" s="228" t="s">
        <v>543</v>
      </c>
      <c r="E381" s="229" t="s">
        <v>393</v>
      </c>
      <c r="F381" s="230">
        <v>247</v>
      </c>
    </row>
    <row r="382" spans="1:6" ht="47.25">
      <c r="A382" s="226" t="s">
        <v>694</v>
      </c>
      <c r="B382" s="227">
        <v>8</v>
      </c>
      <c r="C382" s="227">
        <v>1</v>
      </c>
      <c r="D382" s="228" t="s">
        <v>695</v>
      </c>
      <c r="E382" s="229" t="s">
        <v>379</v>
      </c>
      <c r="F382" s="230">
        <v>20</v>
      </c>
    </row>
    <row r="383" spans="1:6" ht="31.5">
      <c r="A383" s="226" t="s">
        <v>392</v>
      </c>
      <c r="B383" s="227">
        <v>8</v>
      </c>
      <c r="C383" s="227">
        <v>1</v>
      </c>
      <c r="D383" s="228" t="s">
        <v>695</v>
      </c>
      <c r="E383" s="229" t="s">
        <v>393</v>
      </c>
      <c r="F383" s="230">
        <v>20</v>
      </c>
    </row>
    <row r="384" spans="1:6" ht="47.25">
      <c r="A384" s="226" t="s">
        <v>604</v>
      </c>
      <c r="B384" s="227">
        <v>8</v>
      </c>
      <c r="C384" s="227">
        <v>1</v>
      </c>
      <c r="D384" s="228" t="s">
        <v>605</v>
      </c>
      <c r="E384" s="229" t="s">
        <v>379</v>
      </c>
      <c r="F384" s="230">
        <v>539</v>
      </c>
    </row>
    <row r="385" spans="1:6" ht="31.5">
      <c r="A385" s="226" t="s">
        <v>606</v>
      </c>
      <c r="B385" s="227">
        <v>8</v>
      </c>
      <c r="C385" s="227">
        <v>1</v>
      </c>
      <c r="D385" s="228" t="s">
        <v>607</v>
      </c>
      <c r="E385" s="229" t="s">
        <v>379</v>
      </c>
      <c r="F385" s="230">
        <v>539</v>
      </c>
    </row>
    <row r="386" spans="1:6" ht="47.25">
      <c r="A386" s="226" t="s">
        <v>696</v>
      </c>
      <c r="B386" s="227">
        <v>8</v>
      </c>
      <c r="C386" s="227">
        <v>1</v>
      </c>
      <c r="D386" s="228" t="s">
        <v>697</v>
      </c>
      <c r="E386" s="229" t="s">
        <v>379</v>
      </c>
      <c r="F386" s="230">
        <v>300</v>
      </c>
    </row>
    <row r="387" spans="1:6" ht="31.5">
      <c r="A387" s="226" t="s">
        <v>392</v>
      </c>
      <c r="B387" s="227">
        <v>8</v>
      </c>
      <c r="C387" s="227">
        <v>1</v>
      </c>
      <c r="D387" s="228" t="s">
        <v>697</v>
      </c>
      <c r="E387" s="229" t="s">
        <v>393</v>
      </c>
      <c r="F387" s="230">
        <v>300</v>
      </c>
    </row>
    <row r="388" spans="1:6" ht="31.5">
      <c r="A388" s="226" t="s">
        <v>698</v>
      </c>
      <c r="B388" s="227">
        <v>8</v>
      </c>
      <c r="C388" s="227">
        <v>1</v>
      </c>
      <c r="D388" s="228" t="s">
        <v>699</v>
      </c>
      <c r="E388" s="229" t="s">
        <v>379</v>
      </c>
      <c r="F388" s="230">
        <v>239</v>
      </c>
    </row>
    <row r="389" spans="1:6" ht="31.5">
      <c r="A389" s="226" t="s">
        <v>392</v>
      </c>
      <c r="B389" s="227">
        <v>8</v>
      </c>
      <c r="C389" s="227">
        <v>1</v>
      </c>
      <c r="D389" s="228" t="s">
        <v>699</v>
      </c>
      <c r="E389" s="229" t="s">
        <v>393</v>
      </c>
      <c r="F389" s="230">
        <v>239</v>
      </c>
    </row>
    <row r="390" spans="1:6">
      <c r="A390" s="226" t="s">
        <v>700</v>
      </c>
      <c r="B390" s="227">
        <v>8</v>
      </c>
      <c r="C390" s="227">
        <v>4</v>
      </c>
      <c r="D390" s="228" t="s">
        <v>379</v>
      </c>
      <c r="E390" s="229" t="s">
        <v>379</v>
      </c>
      <c r="F390" s="230">
        <v>807.8</v>
      </c>
    </row>
    <row r="391" spans="1:6" ht="31.5">
      <c r="A391" s="226" t="s">
        <v>381</v>
      </c>
      <c r="B391" s="227">
        <v>8</v>
      </c>
      <c r="C391" s="227">
        <v>4</v>
      </c>
      <c r="D391" s="228" t="s">
        <v>382</v>
      </c>
      <c r="E391" s="229" t="s">
        <v>379</v>
      </c>
      <c r="F391" s="230">
        <v>807.8</v>
      </c>
    </row>
    <row r="392" spans="1:6">
      <c r="A392" s="226" t="s">
        <v>389</v>
      </c>
      <c r="B392" s="227">
        <v>8</v>
      </c>
      <c r="C392" s="227">
        <v>4</v>
      </c>
      <c r="D392" s="228" t="s">
        <v>390</v>
      </c>
      <c r="E392" s="229" t="s">
        <v>379</v>
      </c>
      <c r="F392" s="230">
        <v>807.8</v>
      </c>
    </row>
    <row r="393" spans="1:6" ht="31.5">
      <c r="A393" s="226" t="s">
        <v>385</v>
      </c>
      <c r="B393" s="227">
        <v>8</v>
      </c>
      <c r="C393" s="227">
        <v>4</v>
      </c>
      <c r="D393" s="228" t="s">
        <v>391</v>
      </c>
      <c r="E393" s="229" t="s">
        <v>379</v>
      </c>
      <c r="F393" s="230">
        <v>807.8</v>
      </c>
    </row>
    <row r="394" spans="1:6" ht="61.9" customHeight="1">
      <c r="A394" s="226" t="s">
        <v>387</v>
      </c>
      <c r="B394" s="227">
        <v>8</v>
      </c>
      <c r="C394" s="227">
        <v>4</v>
      </c>
      <c r="D394" s="228" t="s">
        <v>391</v>
      </c>
      <c r="E394" s="229" t="s">
        <v>230</v>
      </c>
      <c r="F394" s="230">
        <v>804.9</v>
      </c>
    </row>
    <row r="395" spans="1:6" ht="31.5">
      <c r="A395" s="226" t="s">
        <v>392</v>
      </c>
      <c r="B395" s="227">
        <v>8</v>
      </c>
      <c r="C395" s="227">
        <v>4</v>
      </c>
      <c r="D395" s="228" t="s">
        <v>391</v>
      </c>
      <c r="E395" s="229" t="s">
        <v>393</v>
      </c>
      <c r="F395" s="230">
        <v>2.9</v>
      </c>
    </row>
    <row r="396" spans="1:6" s="225" customFormat="1">
      <c r="A396" s="220" t="s">
        <v>701</v>
      </c>
      <c r="B396" s="221">
        <v>10</v>
      </c>
      <c r="C396" s="221">
        <v>0</v>
      </c>
      <c r="D396" s="222" t="s">
        <v>379</v>
      </c>
      <c r="E396" s="223" t="s">
        <v>379</v>
      </c>
      <c r="F396" s="224">
        <v>20179.099999999999</v>
      </c>
    </row>
    <row r="397" spans="1:6">
      <c r="A397" s="226" t="s">
        <v>702</v>
      </c>
      <c r="B397" s="227">
        <v>10</v>
      </c>
      <c r="C397" s="227">
        <v>1</v>
      </c>
      <c r="D397" s="228" t="s">
        <v>379</v>
      </c>
      <c r="E397" s="229" t="s">
        <v>379</v>
      </c>
      <c r="F397" s="230">
        <v>4642.7</v>
      </c>
    </row>
    <row r="398" spans="1:6" ht="31.5">
      <c r="A398" s="226" t="s">
        <v>703</v>
      </c>
      <c r="B398" s="227">
        <v>10</v>
      </c>
      <c r="C398" s="227">
        <v>1</v>
      </c>
      <c r="D398" s="228" t="s">
        <v>704</v>
      </c>
      <c r="E398" s="229" t="s">
        <v>379</v>
      </c>
      <c r="F398" s="230">
        <v>4642.7</v>
      </c>
    </row>
    <row r="399" spans="1:6">
      <c r="A399" s="226" t="s">
        <v>705</v>
      </c>
      <c r="B399" s="227">
        <v>10</v>
      </c>
      <c r="C399" s="227">
        <v>1</v>
      </c>
      <c r="D399" s="228" t="s">
        <v>706</v>
      </c>
      <c r="E399" s="229" t="s">
        <v>379</v>
      </c>
      <c r="F399" s="230">
        <v>4642.7</v>
      </c>
    </row>
    <row r="400" spans="1:6" ht="110.25">
      <c r="A400" s="226" t="s">
        <v>707</v>
      </c>
      <c r="B400" s="227">
        <v>10</v>
      </c>
      <c r="C400" s="227">
        <v>1</v>
      </c>
      <c r="D400" s="228" t="s">
        <v>708</v>
      </c>
      <c r="E400" s="229" t="s">
        <v>379</v>
      </c>
      <c r="F400" s="230">
        <v>4642.7</v>
      </c>
    </row>
    <row r="401" spans="1:6">
      <c r="A401" s="226" t="s">
        <v>562</v>
      </c>
      <c r="B401" s="227">
        <v>10</v>
      </c>
      <c r="C401" s="227">
        <v>1</v>
      </c>
      <c r="D401" s="228" t="s">
        <v>708</v>
      </c>
      <c r="E401" s="229" t="s">
        <v>563</v>
      </c>
      <c r="F401" s="230">
        <v>4642.7</v>
      </c>
    </row>
    <row r="402" spans="1:6">
      <c r="A402" s="226" t="s">
        <v>709</v>
      </c>
      <c r="B402" s="227">
        <v>10</v>
      </c>
      <c r="C402" s="227">
        <v>3</v>
      </c>
      <c r="D402" s="228" t="s">
        <v>379</v>
      </c>
      <c r="E402" s="229" t="s">
        <v>379</v>
      </c>
      <c r="F402" s="230">
        <v>8791.7999999999993</v>
      </c>
    </row>
    <row r="403" spans="1:6" ht="31.5">
      <c r="A403" s="226" t="s">
        <v>381</v>
      </c>
      <c r="B403" s="227">
        <v>10</v>
      </c>
      <c r="C403" s="227">
        <v>3</v>
      </c>
      <c r="D403" s="228" t="s">
        <v>382</v>
      </c>
      <c r="E403" s="229" t="s">
        <v>379</v>
      </c>
      <c r="F403" s="230">
        <v>7629.9</v>
      </c>
    </row>
    <row r="404" spans="1:6" ht="31.5">
      <c r="A404" s="226" t="s">
        <v>427</v>
      </c>
      <c r="B404" s="227">
        <v>10</v>
      </c>
      <c r="C404" s="227">
        <v>3</v>
      </c>
      <c r="D404" s="228" t="s">
        <v>428</v>
      </c>
      <c r="E404" s="229" t="s">
        <v>379</v>
      </c>
      <c r="F404" s="230">
        <v>7629.9</v>
      </c>
    </row>
    <row r="405" spans="1:6" ht="63">
      <c r="A405" s="226" t="s">
        <v>710</v>
      </c>
      <c r="B405" s="227">
        <v>10</v>
      </c>
      <c r="C405" s="227">
        <v>3</v>
      </c>
      <c r="D405" s="228" t="s">
        <v>711</v>
      </c>
      <c r="E405" s="229" t="s">
        <v>379</v>
      </c>
      <c r="F405" s="230">
        <v>872.9</v>
      </c>
    </row>
    <row r="406" spans="1:6" ht="61.9" customHeight="1">
      <c r="A406" s="226" t="s">
        <v>387</v>
      </c>
      <c r="B406" s="227">
        <v>10</v>
      </c>
      <c r="C406" s="227">
        <v>3</v>
      </c>
      <c r="D406" s="228" t="s">
        <v>711</v>
      </c>
      <c r="E406" s="229" t="s">
        <v>230</v>
      </c>
      <c r="F406" s="230">
        <v>831.3</v>
      </c>
    </row>
    <row r="407" spans="1:6" ht="31.5">
      <c r="A407" s="226" t="s">
        <v>392</v>
      </c>
      <c r="B407" s="227">
        <v>10</v>
      </c>
      <c r="C407" s="227">
        <v>3</v>
      </c>
      <c r="D407" s="228" t="s">
        <v>711</v>
      </c>
      <c r="E407" s="229" t="s">
        <v>393</v>
      </c>
      <c r="F407" s="230">
        <v>41.6</v>
      </c>
    </row>
    <row r="408" spans="1:6" ht="31.5">
      <c r="A408" s="226" t="s">
        <v>712</v>
      </c>
      <c r="B408" s="227">
        <v>10</v>
      </c>
      <c r="C408" s="227">
        <v>3</v>
      </c>
      <c r="D408" s="228" t="s">
        <v>713</v>
      </c>
      <c r="E408" s="229" t="s">
        <v>379</v>
      </c>
      <c r="F408" s="230">
        <v>6757</v>
      </c>
    </row>
    <row r="409" spans="1:6" ht="31.5">
      <c r="A409" s="226" t="s">
        <v>392</v>
      </c>
      <c r="B409" s="227">
        <v>10</v>
      </c>
      <c r="C409" s="227">
        <v>3</v>
      </c>
      <c r="D409" s="228" t="s">
        <v>713</v>
      </c>
      <c r="E409" s="229" t="s">
        <v>393</v>
      </c>
      <c r="F409" s="230">
        <v>117</v>
      </c>
    </row>
    <row r="410" spans="1:6">
      <c r="A410" s="226" t="s">
        <v>562</v>
      </c>
      <c r="B410" s="227">
        <v>10</v>
      </c>
      <c r="C410" s="227">
        <v>3</v>
      </c>
      <c r="D410" s="228" t="s">
        <v>713</v>
      </c>
      <c r="E410" s="229" t="s">
        <v>563</v>
      </c>
      <c r="F410" s="230">
        <v>6640</v>
      </c>
    </row>
    <row r="411" spans="1:6" ht="31.5">
      <c r="A411" s="226" t="s">
        <v>439</v>
      </c>
      <c r="B411" s="227">
        <v>10</v>
      </c>
      <c r="C411" s="227">
        <v>3</v>
      </c>
      <c r="D411" s="228" t="s">
        <v>440</v>
      </c>
      <c r="E411" s="229" t="s">
        <v>379</v>
      </c>
      <c r="F411" s="230">
        <v>901.9</v>
      </c>
    </row>
    <row r="412" spans="1:6" ht="31.5">
      <c r="A412" s="226" t="s">
        <v>441</v>
      </c>
      <c r="B412" s="227">
        <v>10</v>
      </c>
      <c r="C412" s="227">
        <v>3</v>
      </c>
      <c r="D412" s="228" t="s">
        <v>442</v>
      </c>
      <c r="E412" s="229" t="s">
        <v>379</v>
      </c>
      <c r="F412" s="230">
        <v>901.9</v>
      </c>
    </row>
    <row r="413" spans="1:6" ht="78.75">
      <c r="A413" s="226" t="s">
        <v>714</v>
      </c>
      <c r="B413" s="227">
        <v>10</v>
      </c>
      <c r="C413" s="227">
        <v>3</v>
      </c>
      <c r="D413" s="228" t="s">
        <v>715</v>
      </c>
      <c r="E413" s="229" t="s">
        <v>379</v>
      </c>
      <c r="F413" s="230">
        <v>898.9</v>
      </c>
    </row>
    <row r="414" spans="1:6">
      <c r="A414" s="226" t="s">
        <v>562</v>
      </c>
      <c r="B414" s="227">
        <v>10</v>
      </c>
      <c r="C414" s="227">
        <v>3</v>
      </c>
      <c r="D414" s="228" t="s">
        <v>715</v>
      </c>
      <c r="E414" s="229" t="s">
        <v>563</v>
      </c>
      <c r="F414" s="230">
        <v>898.9</v>
      </c>
    </row>
    <row r="415" spans="1:6" ht="31.5">
      <c r="A415" s="226" t="s">
        <v>716</v>
      </c>
      <c r="B415" s="227">
        <v>10</v>
      </c>
      <c r="C415" s="227">
        <v>3</v>
      </c>
      <c r="D415" s="228" t="s">
        <v>717</v>
      </c>
      <c r="E415" s="229" t="s">
        <v>379</v>
      </c>
      <c r="F415" s="230">
        <v>3</v>
      </c>
    </row>
    <row r="416" spans="1:6">
      <c r="A416" s="226" t="s">
        <v>562</v>
      </c>
      <c r="B416" s="227">
        <v>10</v>
      </c>
      <c r="C416" s="227">
        <v>3</v>
      </c>
      <c r="D416" s="228" t="s">
        <v>717</v>
      </c>
      <c r="E416" s="229" t="s">
        <v>563</v>
      </c>
      <c r="F416" s="230">
        <v>3</v>
      </c>
    </row>
    <row r="417" spans="1:6" ht="31.5">
      <c r="A417" s="226" t="s">
        <v>718</v>
      </c>
      <c r="B417" s="227">
        <v>10</v>
      </c>
      <c r="C417" s="227">
        <v>3</v>
      </c>
      <c r="D417" s="228" t="s">
        <v>719</v>
      </c>
      <c r="E417" s="229" t="s">
        <v>379</v>
      </c>
      <c r="F417" s="230">
        <v>260</v>
      </c>
    </row>
    <row r="418" spans="1:6" ht="94.5">
      <c r="A418" s="226" t="s">
        <v>720</v>
      </c>
      <c r="B418" s="227">
        <v>10</v>
      </c>
      <c r="C418" s="227">
        <v>3</v>
      </c>
      <c r="D418" s="228" t="s">
        <v>721</v>
      </c>
      <c r="E418" s="229" t="s">
        <v>379</v>
      </c>
      <c r="F418" s="230">
        <v>260</v>
      </c>
    </row>
    <row r="419" spans="1:6" ht="78.75">
      <c r="A419" s="226" t="s">
        <v>722</v>
      </c>
      <c r="B419" s="227">
        <v>10</v>
      </c>
      <c r="C419" s="227">
        <v>3</v>
      </c>
      <c r="D419" s="228" t="s">
        <v>723</v>
      </c>
      <c r="E419" s="229" t="s">
        <v>379</v>
      </c>
      <c r="F419" s="230">
        <v>240</v>
      </c>
    </row>
    <row r="420" spans="1:6">
      <c r="A420" s="226" t="s">
        <v>562</v>
      </c>
      <c r="B420" s="227">
        <v>10</v>
      </c>
      <c r="C420" s="227">
        <v>3</v>
      </c>
      <c r="D420" s="228" t="s">
        <v>723</v>
      </c>
      <c r="E420" s="229" t="s">
        <v>563</v>
      </c>
      <c r="F420" s="230">
        <v>240</v>
      </c>
    </row>
    <row r="421" spans="1:6" ht="63">
      <c r="A421" s="226" t="s">
        <v>724</v>
      </c>
      <c r="B421" s="227">
        <v>10</v>
      </c>
      <c r="C421" s="227">
        <v>3</v>
      </c>
      <c r="D421" s="228" t="s">
        <v>725</v>
      </c>
      <c r="E421" s="229" t="s">
        <v>379</v>
      </c>
      <c r="F421" s="230">
        <v>20</v>
      </c>
    </row>
    <row r="422" spans="1:6">
      <c r="A422" s="226" t="s">
        <v>562</v>
      </c>
      <c r="B422" s="227">
        <v>10</v>
      </c>
      <c r="C422" s="227">
        <v>3</v>
      </c>
      <c r="D422" s="228" t="s">
        <v>725</v>
      </c>
      <c r="E422" s="229" t="s">
        <v>563</v>
      </c>
      <c r="F422" s="230">
        <v>20</v>
      </c>
    </row>
    <row r="423" spans="1:6">
      <c r="A423" s="226" t="s">
        <v>726</v>
      </c>
      <c r="B423" s="227">
        <v>10</v>
      </c>
      <c r="C423" s="227">
        <v>4</v>
      </c>
      <c r="D423" s="228" t="s">
        <v>379</v>
      </c>
      <c r="E423" s="229" t="s">
        <v>379</v>
      </c>
      <c r="F423" s="230">
        <v>5425.4</v>
      </c>
    </row>
    <row r="424" spans="1:6" ht="31.5">
      <c r="A424" s="226" t="s">
        <v>381</v>
      </c>
      <c r="B424" s="227">
        <v>10</v>
      </c>
      <c r="C424" s="227">
        <v>4</v>
      </c>
      <c r="D424" s="228" t="s">
        <v>382</v>
      </c>
      <c r="E424" s="229" t="s">
        <v>379</v>
      </c>
      <c r="F424" s="230">
        <v>5425.4</v>
      </c>
    </row>
    <row r="425" spans="1:6" ht="31.5">
      <c r="A425" s="226" t="s">
        <v>427</v>
      </c>
      <c r="B425" s="227">
        <v>10</v>
      </c>
      <c r="C425" s="227">
        <v>4</v>
      </c>
      <c r="D425" s="228" t="s">
        <v>428</v>
      </c>
      <c r="E425" s="229" t="s">
        <v>379</v>
      </c>
      <c r="F425" s="230">
        <v>5425.4</v>
      </c>
    </row>
    <row r="426" spans="1:6" ht="47.25">
      <c r="A426" s="226" t="s">
        <v>727</v>
      </c>
      <c r="B426" s="227">
        <v>10</v>
      </c>
      <c r="C426" s="227">
        <v>4</v>
      </c>
      <c r="D426" s="228" t="s">
        <v>728</v>
      </c>
      <c r="E426" s="229" t="s">
        <v>379</v>
      </c>
      <c r="F426" s="230">
        <v>5425.4</v>
      </c>
    </row>
    <row r="427" spans="1:6">
      <c r="A427" s="226" t="s">
        <v>562</v>
      </c>
      <c r="B427" s="227">
        <v>10</v>
      </c>
      <c r="C427" s="227">
        <v>4</v>
      </c>
      <c r="D427" s="228" t="s">
        <v>728</v>
      </c>
      <c r="E427" s="229" t="s">
        <v>563</v>
      </c>
      <c r="F427" s="230">
        <v>5425.4</v>
      </c>
    </row>
    <row r="428" spans="1:6">
      <c r="A428" s="226" t="s">
        <v>729</v>
      </c>
      <c r="B428" s="227">
        <v>10</v>
      </c>
      <c r="C428" s="227">
        <v>6</v>
      </c>
      <c r="D428" s="228" t="s">
        <v>379</v>
      </c>
      <c r="E428" s="229" t="s">
        <v>379</v>
      </c>
      <c r="F428" s="230">
        <v>1319.2</v>
      </c>
    </row>
    <row r="429" spans="1:6" ht="31.5">
      <c r="A429" s="226" t="s">
        <v>381</v>
      </c>
      <c r="B429" s="227">
        <v>10</v>
      </c>
      <c r="C429" s="227">
        <v>6</v>
      </c>
      <c r="D429" s="228" t="s">
        <v>382</v>
      </c>
      <c r="E429" s="229" t="s">
        <v>379</v>
      </c>
      <c r="F429" s="230">
        <v>1219.2</v>
      </c>
    </row>
    <row r="430" spans="1:6" ht="31.5">
      <c r="A430" s="226" t="s">
        <v>427</v>
      </c>
      <c r="B430" s="227">
        <v>10</v>
      </c>
      <c r="C430" s="227">
        <v>6</v>
      </c>
      <c r="D430" s="228" t="s">
        <v>428</v>
      </c>
      <c r="E430" s="229" t="s">
        <v>379</v>
      </c>
      <c r="F430" s="230">
        <v>1219.2</v>
      </c>
    </row>
    <row r="431" spans="1:6" ht="63">
      <c r="A431" s="226" t="s">
        <v>730</v>
      </c>
      <c r="B431" s="227">
        <v>10</v>
      </c>
      <c r="C431" s="227">
        <v>6</v>
      </c>
      <c r="D431" s="228" t="s">
        <v>731</v>
      </c>
      <c r="E431" s="229" t="s">
        <v>379</v>
      </c>
      <c r="F431" s="230">
        <v>1219.2</v>
      </c>
    </row>
    <row r="432" spans="1:6" ht="61.9" customHeight="1">
      <c r="A432" s="226" t="s">
        <v>387</v>
      </c>
      <c r="B432" s="227">
        <v>10</v>
      </c>
      <c r="C432" s="227">
        <v>6</v>
      </c>
      <c r="D432" s="228" t="s">
        <v>731</v>
      </c>
      <c r="E432" s="229" t="s">
        <v>230</v>
      </c>
      <c r="F432" s="230">
        <v>1120.9000000000001</v>
      </c>
    </row>
    <row r="433" spans="1:6" ht="31.5">
      <c r="A433" s="226" t="s">
        <v>392</v>
      </c>
      <c r="B433" s="227">
        <v>10</v>
      </c>
      <c r="C433" s="227">
        <v>6</v>
      </c>
      <c r="D433" s="228" t="s">
        <v>731</v>
      </c>
      <c r="E433" s="229" t="s">
        <v>393</v>
      </c>
      <c r="F433" s="230">
        <v>98.3</v>
      </c>
    </row>
    <row r="434" spans="1:6" ht="63">
      <c r="A434" s="226" t="s">
        <v>732</v>
      </c>
      <c r="B434" s="227">
        <v>10</v>
      </c>
      <c r="C434" s="227">
        <v>6</v>
      </c>
      <c r="D434" s="228" t="s">
        <v>733</v>
      </c>
      <c r="E434" s="229" t="s">
        <v>379</v>
      </c>
      <c r="F434" s="230">
        <v>100</v>
      </c>
    </row>
    <row r="435" spans="1:6" ht="47.25">
      <c r="A435" s="226" t="s">
        <v>734</v>
      </c>
      <c r="B435" s="227">
        <v>10</v>
      </c>
      <c r="C435" s="227">
        <v>6</v>
      </c>
      <c r="D435" s="228" t="s">
        <v>735</v>
      </c>
      <c r="E435" s="229" t="s">
        <v>379</v>
      </c>
      <c r="F435" s="230">
        <v>100</v>
      </c>
    </row>
    <row r="436" spans="1:6" ht="63">
      <c r="A436" s="226" t="s">
        <v>736</v>
      </c>
      <c r="B436" s="227">
        <v>10</v>
      </c>
      <c r="C436" s="227">
        <v>6</v>
      </c>
      <c r="D436" s="228" t="s">
        <v>737</v>
      </c>
      <c r="E436" s="229" t="s">
        <v>379</v>
      </c>
      <c r="F436" s="230">
        <v>100</v>
      </c>
    </row>
    <row r="437" spans="1:6" ht="31.5">
      <c r="A437" s="226" t="s">
        <v>392</v>
      </c>
      <c r="B437" s="227">
        <v>10</v>
      </c>
      <c r="C437" s="227">
        <v>6</v>
      </c>
      <c r="D437" s="228" t="s">
        <v>737</v>
      </c>
      <c r="E437" s="229" t="s">
        <v>393</v>
      </c>
      <c r="F437" s="230">
        <v>100</v>
      </c>
    </row>
    <row r="438" spans="1:6" s="225" customFormat="1">
      <c r="A438" s="220" t="s">
        <v>738</v>
      </c>
      <c r="B438" s="221">
        <v>11</v>
      </c>
      <c r="C438" s="221">
        <v>0</v>
      </c>
      <c r="D438" s="222" t="s">
        <v>379</v>
      </c>
      <c r="E438" s="223" t="s">
        <v>379</v>
      </c>
      <c r="F438" s="224">
        <v>171.4</v>
      </c>
    </row>
    <row r="439" spans="1:6">
      <c r="A439" s="226" t="s">
        <v>739</v>
      </c>
      <c r="B439" s="227">
        <v>11</v>
      </c>
      <c r="C439" s="227">
        <v>1</v>
      </c>
      <c r="D439" s="228" t="s">
        <v>379</v>
      </c>
      <c r="E439" s="229" t="s">
        <v>379</v>
      </c>
      <c r="F439" s="230">
        <v>171.4</v>
      </c>
    </row>
    <row r="440" spans="1:6" ht="47.25">
      <c r="A440" s="226" t="s">
        <v>740</v>
      </c>
      <c r="B440" s="227">
        <v>11</v>
      </c>
      <c r="C440" s="227">
        <v>1</v>
      </c>
      <c r="D440" s="228" t="s">
        <v>741</v>
      </c>
      <c r="E440" s="229" t="s">
        <v>379</v>
      </c>
      <c r="F440" s="230">
        <v>120</v>
      </c>
    </row>
    <row r="441" spans="1:6" ht="47.25">
      <c r="A441" s="226" t="s">
        <v>742</v>
      </c>
      <c r="B441" s="227">
        <v>11</v>
      </c>
      <c r="C441" s="227">
        <v>1</v>
      </c>
      <c r="D441" s="228" t="s">
        <v>743</v>
      </c>
      <c r="E441" s="229" t="s">
        <v>379</v>
      </c>
      <c r="F441" s="230">
        <v>120</v>
      </c>
    </row>
    <row r="442" spans="1:6" ht="31.5">
      <c r="A442" s="226" t="s">
        <v>744</v>
      </c>
      <c r="B442" s="227">
        <v>11</v>
      </c>
      <c r="C442" s="227">
        <v>1</v>
      </c>
      <c r="D442" s="228" t="s">
        <v>745</v>
      </c>
      <c r="E442" s="229" t="s">
        <v>379</v>
      </c>
      <c r="F442" s="230">
        <v>120</v>
      </c>
    </row>
    <row r="443" spans="1:6" ht="31.5">
      <c r="A443" s="226" t="s">
        <v>392</v>
      </c>
      <c r="B443" s="227">
        <v>11</v>
      </c>
      <c r="C443" s="227">
        <v>1</v>
      </c>
      <c r="D443" s="228" t="s">
        <v>745</v>
      </c>
      <c r="E443" s="229" t="s">
        <v>393</v>
      </c>
      <c r="F443" s="230">
        <v>120</v>
      </c>
    </row>
    <row r="444" spans="1:6" ht="47.25">
      <c r="A444" s="226" t="s">
        <v>746</v>
      </c>
      <c r="B444" s="227">
        <v>11</v>
      </c>
      <c r="C444" s="227">
        <v>1</v>
      </c>
      <c r="D444" s="228" t="s">
        <v>747</v>
      </c>
      <c r="E444" s="229" t="s">
        <v>379</v>
      </c>
      <c r="F444" s="230">
        <v>51.4</v>
      </c>
    </row>
    <row r="445" spans="1:6">
      <c r="A445" s="226" t="s">
        <v>748</v>
      </c>
      <c r="B445" s="227">
        <v>11</v>
      </c>
      <c r="C445" s="227">
        <v>1</v>
      </c>
      <c r="D445" s="228" t="s">
        <v>749</v>
      </c>
      <c r="E445" s="229" t="s">
        <v>379</v>
      </c>
      <c r="F445" s="230">
        <v>51.4</v>
      </c>
    </row>
    <row r="446" spans="1:6" ht="94.5">
      <c r="A446" s="226" t="s">
        <v>750</v>
      </c>
      <c r="B446" s="227">
        <v>11</v>
      </c>
      <c r="C446" s="227">
        <v>1</v>
      </c>
      <c r="D446" s="228" t="s">
        <v>751</v>
      </c>
      <c r="E446" s="229" t="s">
        <v>379</v>
      </c>
      <c r="F446" s="230">
        <v>51.4</v>
      </c>
    </row>
    <row r="447" spans="1:6" ht="31.5">
      <c r="A447" s="226" t="s">
        <v>526</v>
      </c>
      <c r="B447" s="227">
        <v>11</v>
      </c>
      <c r="C447" s="227">
        <v>1</v>
      </c>
      <c r="D447" s="228" t="s">
        <v>751</v>
      </c>
      <c r="E447" s="229" t="s">
        <v>527</v>
      </c>
      <c r="F447" s="230">
        <v>51.4</v>
      </c>
    </row>
    <row r="448" spans="1:6" s="225" customFormat="1">
      <c r="A448" s="220" t="s">
        <v>752</v>
      </c>
      <c r="B448" s="221">
        <v>12</v>
      </c>
      <c r="C448" s="221">
        <v>0</v>
      </c>
      <c r="D448" s="222" t="s">
        <v>379</v>
      </c>
      <c r="E448" s="223" t="s">
        <v>379</v>
      </c>
      <c r="F448" s="224">
        <v>2500</v>
      </c>
    </row>
    <row r="449" spans="1:6">
      <c r="A449" s="226" t="s">
        <v>753</v>
      </c>
      <c r="B449" s="227">
        <v>12</v>
      </c>
      <c r="C449" s="227">
        <v>2</v>
      </c>
      <c r="D449" s="228" t="s">
        <v>379</v>
      </c>
      <c r="E449" s="229" t="s">
        <v>379</v>
      </c>
      <c r="F449" s="230">
        <v>2500</v>
      </c>
    </row>
    <row r="450" spans="1:6" ht="31.5">
      <c r="A450" s="226" t="s">
        <v>754</v>
      </c>
      <c r="B450" s="227">
        <v>12</v>
      </c>
      <c r="C450" s="227">
        <v>2</v>
      </c>
      <c r="D450" s="228" t="s">
        <v>755</v>
      </c>
      <c r="E450" s="229" t="s">
        <v>379</v>
      </c>
      <c r="F450" s="230">
        <v>2500</v>
      </c>
    </row>
    <row r="451" spans="1:6" ht="31.5">
      <c r="A451" s="226" t="s">
        <v>756</v>
      </c>
      <c r="B451" s="227">
        <v>12</v>
      </c>
      <c r="C451" s="227">
        <v>2</v>
      </c>
      <c r="D451" s="228" t="s">
        <v>757</v>
      </c>
      <c r="E451" s="229" t="s">
        <v>379</v>
      </c>
      <c r="F451" s="230">
        <v>2500</v>
      </c>
    </row>
    <row r="452" spans="1:6">
      <c r="A452" s="226" t="s">
        <v>398</v>
      </c>
      <c r="B452" s="227">
        <v>12</v>
      </c>
      <c r="C452" s="227">
        <v>2</v>
      </c>
      <c r="D452" s="228" t="s">
        <v>757</v>
      </c>
      <c r="E452" s="229" t="s">
        <v>399</v>
      </c>
      <c r="F452" s="230">
        <v>2500</v>
      </c>
    </row>
    <row r="453" spans="1:6" s="225" customFormat="1" ht="31.5">
      <c r="A453" s="220" t="s">
        <v>758</v>
      </c>
      <c r="B453" s="221">
        <v>13</v>
      </c>
      <c r="C453" s="221">
        <v>0</v>
      </c>
      <c r="D453" s="222" t="s">
        <v>379</v>
      </c>
      <c r="E453" s="223" t="s">
        <v>379</v>
      </c>
      <c r="F453" s="224">
        <v>173.7</v>
      </c>
    </row>
    <row r="454" spans="1:6" ht="31.5">
      <c r="A454" s="226" t="s">
        <v>759</v>
      </c>
      <c r="B454" s="227">
        <v>13</v>
      </c>
      <c r="C454" s="227">
        <v>1</v>
      </c>
      <c r="D454" s="228" t="s">
        <v>379</v>
      </c>
      <c r="E454" s="229" t="s">
        <v>379</v>
      </c>
      <c r="F454" s="230">
        <v>173.7</v>
      </c>
    </row>
    <row r="455" spans="1:6" ht="47.25">
      <c r="A455" s="226" t="s">
        <v>412</v>
      </c>
      <c r="B455" s="227">
        <v>13</v>
      </c>
      <c r="C455" s="227">
        <v>1</v>
      </c>
      <c r="D455" s="228" t="s">
        <v>413</v>
      </c>
      <c r="E455" s="229" t="s">
        <v>379</v>
      </c>
      <c r="F455" s="230">
        <v>173.7</v>
      </c>
    </row>
    <row r="456" spans="1:6" ht="31.5">
      <c r="A456" s="226" t="s">
        <v>414</v>
      </c>
      <c r="B456" s="227">
        <v>13</v>
      </c>
      <c r="C456" s="227">
        <v>1</v>
      </c>
      <c r="D456" s="228" t="s">
        <v>415</v>
      </c>
      <c r="E456" s="229" t="s">
        <v>379</v>
      </c>
      <c r="F456" s="230">
        <v>173.7</v>
      </c>
    </row>
    <row r="457" spans="1:6">
      <c r="A457" s="226" t="s">
        <v>760</v>
      </c>
      <c r="B457" s="227">
        <v>13</v>
      </c>
      <c r="C457" s="227">
        <v>1</v>
      </c>
      <c r="D457" s="228" t="s">
        <v>761</v>
      </c>
      <c r="E457" s="229" t="s">
        <v>379</v>
      </c>
      <c r="F457" s="230">
        <v>173.7</v>
      </c>
    </row>
    <row r="458" spans="1:6">
      <c r="A458" s="226" t="s">
        <v>762</v>
      </c>
      <c r="B458" s="227">
        <v>13</v>
      </c>
      <c r="C458" s="227">
        <v>1</v>
      </c>
      <c r="D458" s="228" t="s">
        <v>761</v>
      </c>
      <c r="E458" s="229" t="s">
        <v>763</v>
      </c>
      <c r="F458" s="230">
        <v>173.7</v>
      </c>
    </row>
    <row r="459" spans="1:6" s="225" customFormat="1" ht="47.25">
      <c r="A459" s="220" t="s">
        <v>764</v>
      </c>
      <c r="B459" s="221">
        <v>14</v>
      </c>
      <c r="C459" s="221">
        <v>0</v>
      </c>
      <c r="D459" s="222" t="s">
        <v>379</v>
      </c>
      <c r="E459" s="223" t="s">
        <v>379</v>
      </c>
      <c r="F459" s="224">
        <v>43996.6</v>
      </c>
    </row>
    <row r="460" spans="1:6" ht="47.25">
      <c r="A460" s="226" t="s">
        <v>765</v>
      </c>
      <c r="B460" s="227">
        <v>14</v>
      </c>
      <c r="C460" s="227">
        <v>1</v>
      </c>
      <c r="D460" s="228" t="s">
        <v>379</v>
      </c>
      <c r="E460" s="229" t="s">
        <v>379</v>
      </c>
      <c r="F460" s="230">
        <v>43996.6</v>
      </c>
    </row>
    <row r="461" spans="1:6" ht="47.25">
      <c r="A461" s="226" t="s">
        <v>412</v>
      </c>
      <c r="B461" s="227">
        <v>14</v>
      </c>
      <c r="C461" s="227">
        <v>1</v>
      </c>
      <c r="D461" s="228" t="s">
        <v>413</v>
      </c>
      <c r="E461" s="229" t="s">
        <v>379</v>
      </c>
      <c r="F461" s="230">
        <v>43996.6</v>
      </c>
    </row>
    <row r="462" spans="1:6" ht="31.5">
      <c r="A462" s="226" t="s">
        <v>414</v>
      </c>
      <c r="B462" s="227">
        <v>14</v>
      </c>
      <c r="C462" s="227">
        <v>1</v>
      </c>
      <c r="D462" s="228" t="s">
        <v>415</v>
      </c>
      <c r="E462" s="229" t="s">
        <v>379</v>
      </c>
      <c r="F462" s="230">
        <v>43996.6</v>
      </c>
    </row>
    <row r="463" spans="1:6" ht="31.5">
      <c r="A463" s="226" t="s">
        <v>766</v>
      </c>
      <c r="B463" s="227">
        <v>14</v>
      </c>
      <c r="C463" s="227">
        <v>1</v>
      </c>
      <c r="D463" s="228" t="s">
        <v>767</v>
      </c>
      <c r="E463" s="229" t="s">
        <v>379</v>
      </c>
      <c r="F463" s="230">
        <v>37908.6</v>
      </c>
    </row>
    <row r="464" spans="1:6">
      <c r="A464" s="226" t="s">
        <v>768</v>
      </c>
      <c r="B464" s="227">
        <v>14</v>
      </c>
      <c r="C464" s="227">
        <v>1</v>
      </c>
      <c r="D464" s="228" t="s">
        <v>767</v>
      </c>
      <c r="E464" s="229" t="s">
        <v>769</v>
      </c>
      <c r="F464" s="230">
        <v>37908.6</v>
      </c>
    </row>
    <row r="465" spans="1:6" ht="47.25">
      <c r="A465" s="226" t="s">
        <v>770</v>
      </c>
      <c r="B465" s="227">
        <v>14</v>
      </c>
      <c r="C465" s="227">
        <v>1</v>
      </c>
      <c r="D465" s="228" t="s">
        <v>771</v>
      </c>
      <c r="E465" s="229" t="s">
        <v>379</v>
      </c>
      <c r="F465" s="230">
        <v>6088</v>
      </c>
    </row>
    <row r="466" spans="1:6">
      <c r="A466" s="226" t="s">
        <v>768</v>
      </c>
      <c r="B466" s="227">
        <v>14</v>
      </c>
      <c r="C466" s="227">
        <v>1</v>
      </c>
      <c r="D466" s="228" t="s">
        <v>771</v>
      </c>
      <c r="E466" s="229" t="s">
        <v>769</v>
      </c>
      <c r="F466" s="230">
        <v>6088</v>
      </c>
    </row>
    <row r="467" spans="1:6">
      <c r="A467" s="442" t="s">
        <v>112</v>
      </c>
      <c r="B467" s="443"/>
      <c r="C467" s="443"/>
      <c r="D467" s="443"/>
      <c r="E467" s="444"/>
      <c r="F467" s="224">
        <v>673803</v>
      </c>
    </row>
    <row r="468" spans="1:6">
      <c r="A468" s="231"/>
      <c r="B468" s="231"/>
      <c r="C468" s="231"/>
      <c r="D468" s="231"/>
      <c r="E468" s="231"/>
      <c r="F468" s="232"/>
    </row>
    <row r="469" spans="1:6" ht="25.5" customHeight="1">
      <c r="A469" s="233"/>
      <c r="B469" s="234"/>
      <c r="C469" s="234"/>
      <c r="D469" s="234"/>
      <c r="E469" s="215"/>
      <c r="F469" s="216"/>
    </row>
    <row r="470" spans="1:6" ht="13.15" customHeight="1">
      <c r="A470" s="235" t="s">
        <v>772</v>
      </c>
      <c r="B470" s="215"/>
      <c r="C470" s="215"/>
      <c r="D470" s="215"/>
      <c r="E470" s="438" t="s">
        <v>258</v>
      </c>
      <c r="F470" s="438"/>
    </row>
  </sheetData>
  <autoFilter ref="A13:F467"/>
  <mergeCells count="6">
    <mergeCell ref="E470:F470"/>
    <mergeCell ref="A9:F9"/>
    <mergeCell ref="A11:A12"/>
    <mergeCell ref="B11:E11"/>
    <mergeCell ref="F11:F12"/>
    <mergeCell ref="A467:E467"/>
  </mergeCells>
  <pageMargins left="0.78740157480314965" right="0.39370078740157483" top="0.78740157480314965" bottom="0.39370078740157483" header="0.51181102362204722" footer="0.11811023622047245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38"/>
  <sheetViews>
    <sheetView showGridLines="0" workbookViewId="0">
      <selection activeCell="J18" sqref="J18"/>
    </sheetView>
  </sheetViews>
  <sheetFormatPr defaultColWidth="9.140625" defaultRowHeight="15.75"/>
  <cols>
    <col min="1" max="1" width="60.140625" style="217" customWidth="1"/>
    <col min="2" max="2" width="7" style="236" customWidth="1"/>
    <col min="3" max="3" width="9.7109375" style="236" customWidth="1"/>
    <col min="4" max="4" width="12.7109375" style="236" customWidth="1"/>
    <col min="5" max="5" width="8" style="236" customWidth="1"/>
    <col min="6" max="6" width="12.140625" style="217" customWidth="1"/>
    <col min="7" max="7" width="11.28515625" style="217" customWidth="1"/>
    <col min="8" max="16384" width="9.140625" style="217"/>
  </cols>
  <sheetData>
    <row r="1" spans="1:7" s="237" customFormat="1" ht="12.75">
      <c r="B1" s="238"/>
      <c r="C1" s="238"/>
      <c r="D1" s="238"/>
      <c r="E1" s="238"/>
    </row>
    <row r="2" spans="1:7" s="237" customFormat="1" ht="12.75">
      <c r="B2" s="238"/>
      <c r="C2" s="238"/>
      <c r="D2" s="238"/>
      <c r="E2" s="238"/>
    </row>
    <row r="3" spans="1:7" s="237" customFormat="1" ht="12.75">
      <c r="B3" s="238"/>
      <c r="C3" s="238"/>
      <c r="D3" s="238"/>
      <c r="E3" s="238"/>
    </row>
    <row r="4" spans="1:7" s="237" customFormat="1" ht="12.75">
      <c r="B4" s="238"/>
      <c r="C4" s="238"/>
      <c r="D4" s="238"/>
      <c r="E4" s="238"/>
    </row>
    <row r="5" spans="1:7" s="237" customFormat="1" ht="12.75">
      <c r="B5" s="238"/>
      <c r="C5" s="238"/>
      <c r="D5" s="238"/>
      <c r="E5" s="238"/>
    </row>
    <row r="6" spans="1:7" s="237" customFormat="1" ht="12.75">
      <c r="B6" s="238"/>
      <c r="C6" s="238"/>
      <c r="D6" s="238"/>
      <c r="E6" s="238"/>
    </row>
    <row r="7" spans="1:7" s="237" customFormat="1" ht="12.75">
      <c r="B7" s="238"/>
      <c r="C7" s="238"/>
      <c r="D7" s="238"/>
      <c r="E7" s="238"/>
    </row>
    <row r="8" spans="1:7" s="237" customFormat="1" ht="51" customHeight="1">
      <c r="A8" s="445" t="s">
        <v>773</v>
      </c>
      <c r="B8" s="445"/>
      <c r="C8" s="445"/>
      <c r="D8" s="445"/>
      <c r="E8" s="445"/>
      <c r="F8" s="445"/>
      <c r="G8" s="445"/>
    </row>
    <row r="9" spans="1:7" ht="16.5" customHeight="1">
      <c r="A9" s="214"/>
      <c r="B9" s="215"/>
      <c r="C9" s="215"/>
      <c r="D9" s="215"/>
      <c r="E9" s="215"/>
      <c r="F9" s="216"/>
      <c r="G9" s="216"/>
    </row>
    <row r="10" spans="1:7">
      <c r="A10" s="440" t="s">
        <v>371</v>
      </c>
      <c r="B10" s="440" t="s">
        <v>372</v>
      </c>
      <c r="C10" s="440"/>
      <c r="D10" s="440"/>
      <c r="E10" s="440"/>
      <c r="F10" s="446" t="s">
        <v>774</v>
      </c>
      <c r="G10" s="446"/>
    </row>
    <row r="11" spans="1:7" ht="38.25">
      <c r="A11" s="440"/>
      <c r="B11" s="239" t="s">
        <v>374</v>
      </c>
      <c r="C11" s="239" t="s">
        <v>375</v>
      </c>
      <c r="D11" s="239" t="s">
        <v>376</v>
      </c>
      <c r="E11" s="239" t="s">
        <v>377</v>
      </c>
      <c r="F11" s="240">
        <v>2018</v>
      </c>
      <c r="G11" s="240">
        <v>2019</v>
      </c>
    </row>
    <row r="12" spans="1:7">
      <c r="A12" s="219">
        <v>1</v>
      </c>
      <c r="B12" s="219">
        <v>2</v>
      </c>
      <c r="C12" s="219">
        <v>3</v>
      </c>
      <c r="D12" s="219">
        <v>4</v>
      </c>
      <c r="E12" s="219">
        <v>5</v>
      </c>
      <c r="F12" s="241">
        <v>6</v>
      </c>
      <c r="G12" s="241">
        <v>7</v>
      </c>
    </row>
    <row r="13" spans="1:7" s="225" customFormat="1">
      <c r="A13" s="220" t="s">
        <v>378</v>
      </c>
      <c r="B13" s="221">
        <v>1</v>
      </c>
      <c r="C13" s="221">
        <v>0</v>
      </c>
      <c r="D13" s="222" t="s">
        <v>379</v>
      </c>
      <c r="E13" s="223" t="s">
        <v>379</v>
      </c>
      <c r="F13" s="224">
        <v>48492.5</v>
      </c>
      <c r="G13" s="224">
        <v>49272.6</v>
      </c>
    </row>
    <row r="14" spans="1:7" ht="31.5">
      <c r="A14" s="226" t="s">
        <v>380</v>
      </c>
      <c r="B14" s="227">
        <v>1</v>
      </c>
      <c r="C14" s="227">
        <v>2</v>
      </c>
      <c r="D14" s="228" t="s">
        <v>379</v>
      </c>
      <c r="E14" s="229" t="s">
        <v>379</v>
      </c>
      <c r="F14" s="230">
        <v>1169.9000000000001</v>
      </c>
      <c r="G14" s="230">
        <v>1114.9000000000001</v>
      </c>
    </row>
    <row r="15" spans="1:7" ht="31.5">
      <c r="A15" s="226" t="s">
        <v>381</v>
      </c>
      <c r="B15" s="227">
        <v>1</v>
      </c>
      <c r="C15" s="227">
        <v>2</v>
      </c>
      <c r="D15" s="228" t="s">
        <v>382</v>
      </c>
      <c r="E15" s="229" t="s">
        <v>379</v>
      </c>
      <c r="F15" s="230">
        <v>1169.9000000000001</v>
      </c>
      <c r="G15" s="230">
        <v>1114.9000000000001</v>
      </c>
    </row>
    <row r="16" spans="1:7">
      <c r="A16" s="226" t="s">
        <v>383</v>
      </c>
      <c r="B16" s="227">
        <v>1</v>
      </c>
      <c r="C16" s="227">
        <v>2</v>
      </c>
      <c r="D16" s="228" t="s">
        <v>384</v>
      </c>
      <c r="E16" s="229" t="s">
        <v>379</v>
      </c>
      <c r="F16" s="230">
        <v>1169.9000000000001</v>
      </c>
      <c r="G16" s="230">
        <v>1114.9000000000001</v>
      </c>
    </row>
    <row r="17" spans="1:7" ht="31.5">
      <c r="A17" s="226" t="s">
        <v>385</v>
      </c>
      <c r="B17" s="227">
        <v>1</v>
      </c>
      <c r="C17" s="227">
        <v>2</v>
      </c>
      <c r="D17" s="228" t="s">
        <v>386</v>
      </c>
      <c r="E17" s="229" t="s">
        <v>379</v>
      </c>
      <c r="F17" s="230">
        <v>1169.9000000000001</v>
      </c>
      <c r="G17" s="230">
        <v>1114.9000000000001</v>
      </c>
    </row>
    <row r="18" spans="1:7" ht="78.75">
      <c r="A18" s="226" t="s">
        <v>387</v>
      </c>
      <c r="B18" s="227">
        <v>1</v>
      </c>
      <c r="C18" s="227">
        <v>2</v>
      </c>
      <c r="D18" s="228" t="s">
        <v>386</v>
      </c>
      <c r="E18" s="229" t="s">
        <v>230</v>
      </c>
      <c r="F18" s="230">
        <v>1169.9000000000001</v>
      </c>
      <c r="G18" s="230">
        <v>1114.9000000000001</v>
      </c>
    </row>
    <row r="19" spans="1:7" ht="47.25">
      <c r="A19" s="226" t="s">
        <v>388</v>
      </c>
      <c r="B19" s="227">
        <v>1</v>
      </c>
      <c r="C19" s="227">
        <v>3</v>
      </c>
      <c r="D19" s="228" t="s">
        <v>379</v>
      </c>
      <c r="E19" s="229" t="s">
        <v>379</v>
      </c>
      <c r="F19" s="230">
        <v>714.5</v>
      </c>
      <c r="G19" s="230">
        <v>680.5</v>
      </c>
    </row>
    <row r="20" spans="1:7" ht="31.5">
      <c r="A20" s="226" t="s">
        <v>381</v>
      </c>
      <c r="B20" s="227">
        <v>1</v>
      </c>
      <c r="C20" s="227">
        <v>3</v>
      </c>
      <c r="D20" s="228" t="s">
        <v>382</v>
      </c>
      <c r="E20" s="229" t="s">
        <v>379</v>
      </c>
      <c r="F20" s="230">
        <v>714.5</v>
      </c>
      <c r="G20" s="230">
        <v>680.5</v>
      </c>
    </row>
    <row r="21" spans="1:7">
      <c r="A21" s="226" t="s">
        <v>389</v>
      </c>
      <c r="B21" s="227">
        <v>1</v>
      </c>
      <c r="C21" s="227">
        <v>3</v>
      </c>
      <c r="D21" s="228" t="s">
        <v>390</v>
      </c>
      <c r="E21" s="229" t="s">
        <v>379</v>
      </c>
      <c r="F21" s="230">
        <v>195.5</v>
      </c>
      <c r="G21" s="230">
        <v>186.5</v>
      </c>
    </row>
    <row r="22" spans="1:7" ht="31.5">
      <c r="A22" s="226" t="s">
        <v>385</v>
      </c>
      <c r="B22" s="227">
        <v>1</v>
      </c>
      <c r="C22" s="227">
        <v>3</v>
      </c>
      <c r="D22" s="228" t="s">
        <v>391</v>
      </c>
      <c r="E22" s="229" t="s">
        <v>379</v>
      </c>
      <c r="F22" s="230">
        <v>195.5</v>
      </c>
      <c r="G22" s="230">
        <v>186.5</v>
      </c>
    </row>
    <row r="23" spans="1:7" ht="78.75">
      <c r="A23" s="226" t="s">
        <v>387</v>
      </c>
      <c r="B23" s="227">
        <v>1</v>
      </c>
      <c r="C23" s="227">
        <v>3</v>
      </c>
      <c r="D23" s="228" t="s">
        <v>391</v>
      </c>
      <c r="E23" s="229" t="s">
        <v>230</v>
      </c>
      <c r="F23" s="230">
        <v>190.6</v>
      </c>
      <c r="G23" s="230">
        <v>181.6</v>
      </c>
    </row>
    <row r="24" spans="1:7" ht="31.5">
      <c r="A24" s="226" t="s">
        <v>392</v>
      </c>
      <c r="B24" s="227">
        <v>1</v>
      </c>
      <c r="C24" s="227">
        <v>3</v>
      </c>
      <c r="D24" s="228" t="s">
        <v>391</v>
      </c>
      <c r="E24" s="229" t="s">
        <v>393</v>
      </c>
      <c r="F24" s="230">
        <v>4.9000000000000004</v>
      </c>
      <c r="G24" s="230">
        <v>4.9000000000000004</v>
      </c>
    </row>
    <row r="25" spans="1:7" ht="31.5">
      <c r="A25" s="226" t="s">
        <v>394</v>
      </c>
      <c r="B25" s="227">
        <v>1</v>
      </c>
      <c r="C25" s="227">
        <v>3</v>
      </c>
      <c r="D25" s="228" t="s">
        <v>395</v>
      </c>
      <c r="E25" s="229" t="s">
        <v>379</v>
      </c>
      <c r="F25" s="230">
        <v>519</v>
      </c>
      <c r="G25" s="230">
        <v>494</v>
      </c>
    </row>
    <row r="26" spans="1:7" ht="31.5">
      <c r="A26" s="226" t="s">
        <v>385</v>
      </c>
      <c r="B26" s="227">
        <v>1</v>
      </c>
      <c r="C26" s="227">
        <v>3</v>
      </c>
      <c r="D26" s="228" t="s">
        <v>396</v>
      </c>
      <c r="E26" s="229" t="s">
        <v>379</v>
      </c>
      <c r="F26" s="230">
        <v>519</v>
      </c>
      <c r="G26" s="230">
        <v>494</v>
      </c>
    </row>
    <row r="27" spans="1:7" ht="78.75">
      <c r="A27" s="226" t="s">
        <v>387</v>
      </c>
      <c r="B27" s="227">
        <v>1</v>
      </c>
      <c r="C27" s="227">
        <v>3</v>
      </c>
      <c r="D27" s="228" t="s">
        <v>396</v>
      </c>
      <c r="E27" s="229" t="s">
        <v>230</v>
      </c>
      <c r="F27" s="230">
        <v>519</v>
      </c>
      <c r="G27" s="230">
        <v>494</v>
      </c>
    </row>
    <row r="28" spans="1:7" ht="63">
      <c r="A28" s="226" t="s">
        <v>397</v>
      </c>
      <c r="B28" s="227">
        <v>1</v>
      </c>
      <c r="C28" s="227">
        <v>4</v>
      </c>
      <c r="D28" s="228" t="s">
        <v>379</v>
      </c>
      <c r="E28" s="229" t="s">
        <v>379</v>
      </c>
      <c r="F28" s="230">
        <v>15177.6</v>
      </c>
      <c r="G28" s="230">
        <v>14631</v>
      </c>
    </row>
    <row r="29" spans="1:7" ht="31.5">
      <c r="A29" s="226" t="s">
        <v>381</v>
      </c>
      <c r="B29" s="227">
        <v>1</v>
      </c>
      <c r="C29" s="227">
        <v>4</v>
      </c>
      <c r="D29" s="228" t="s">
        <v>382</v>
      </c>
      <c r="E29" s="229" t="s">
        <v>379</v>
      </c>
      <c r="F29" s="230">
        <v>15175.2</v>
      </c>
      <c r="G29" s="230">
        <v>14628.6</v>
      </c>
    </row>
    <row r="30" spans="1:7">
      <c r="A30" s="226" t="s">
        <v>389</v>
      </c>
      <c r="B30" s="227">
        <v>1</v>
      </c>
      <c r="C30" s="227">
        <v>4</v>
      </c>
      <c r="D30" s="228" t="s">
        <v>390</v>
      </c>
      <c r="E30" s="229" t="s">
        <v>379</v>
      </c>
      <c r="F30" s="230">
        <v>15175.2</v>
      </c>
      <c r="G30" s="230">
        <v>14628.6</v>
      </c>
    </row>
    <row r="31" spans="1:7" ht="31.5">
      <c r="A31" s="226" t="s">
        <v>385</v>
      </c>
      <c r="B31" s="227">
        <v>1</v>
      </c>
      <c r="C31" s="227">
        <v>4</v>
      </c>
      <c r="D31" s="228" t="s">
        <v>391</v>
      </c>
      <c r="E31" s="229" t="s">
        <v>379</v>
      </c>
      <c r="F31" s="230">
        <v>9175.2000000000007</v>
      </c>
      <c r="G31" s="230">
        <v>8628.6</v>
      </c>
    </row>
    <row r="32" spans="1:7" ht="78.75">
      <c r="A32" s="226" t="s">
        <v>387</v>
      </c>
      <c r="B32" s="227">
        <v>1</v>
      </c>
      <c r="C32" s="227">
        <v>4</v>
      </c>
      <c r="D32" s="228" t="s">
        <v>391</v>
      </c>
      <c r="E32" s="229" t="s">
        <v>230</v>
      </c>
      <c r="F32" s="230">
        <v>7219.8</v>
      </c>
      <c r="G32" s="230">
        <v>6679.2</v>
      </c>
    </row>
    <row r="33" spans="1:7" ht="31.5">
      <c r="A33" s="226" t="s">
        <v>392</v>
      </c>
      <c r="B33" s="227">
        <v>1</v>
      </c>
      <c r="C33" s="227">
        <v>4</v>
      </c>
      <c r="D33" s="228" t="s">
        <v>391</v>
      </c>
      <c r="E33" s="229" t="s">
        <v>393</v>
      </c>
      <c r="F33" s="230">
        <v>1902.1</v>
      </c>
      <c r="G33" s="230">
        <v>1896.1</v>
      </c>
    </row>
    <row r="34" spans="1:7">
      <c r="A34" s="226" t="s">
        <v>398</v>
      </c>
      <c r="B34" s="227">
        <v>1</v>
      </c>
      <c r="C34" s="227">
        <v>4</v>
      </c>
      <c r="D34" s="228" t="s">
        <v>391</v>
      </c>
      <c r="E34" s="229" t="s">
        <v>399</v>
      </c>
      <c r="F34" s="230">
        <v>53.3</v>
      </c>
      <c r="G34" s="230">
        <v>53.3</v>
      </c>
    </row>
    <row r="35" spans="1:7" ht="47.25">
      <c r="A35" s="226" t="s">
        <v>400</v>
      </c>
      <c r="B35" s="227">
        <v>1</v>
      </c>
      <c r="C35" s="227">
        <v>4</v>
      </c>
      <c r="D35" s="228" t="s">
        <v>401</v>
      </c>
      <c r="E35" s="229" t="s">
        <v>379</v>
      </c>
      <c r="F35" s="230">
        <v>6000</v>
      </c>
      <c r="G35" s="230">
        <v>6000</v>
      </c>
    </row>
    <row r="36" spans="1:7" ht="78.75">
      <c r="A36" s="226" t="s">
        <v>387</v>
      </c>
      <c r="B36" s="227">
        <v>1</v>
      </c>
      <c r="C36" s="227">
        <v>4</v>
      </c>
      <c r="D36" s="228" t="s">
        <v>401</v>
      </c>
      <c r="E36" s="229" t="s">
        <v>230</v>
      </c>
      <c r="F36" s="230">
        <v>6000</v>
      </c>
      <c r="G36" s="230">
        <v>6000</v>
      </c>
    </row>
    <row r="37" spans="1:7" ht="63">
      <c r="A37" s="226" t="s">
        <v>402</v>
      </c>
      <c r="B37" s="227">
        <v>1</v>
      </c>
      <c r="C37" s="227">
        <v>4</v>
      </c>
      <c r="D37" s="228" t="s">
        <v>403</v>
      </c>
      <c r="E37" s="229" t="s">
        <v>379</v>
      </c>
      <c r="F37" s="230">
        <v>2.4</v>
      </c>
      <c r="G37" s="230">
        <v>2.4</v>
      </c>
    </row>
    <row r="38" spans="1:7" ht="78.75">
      <c r="A38" s="226" t="s">
        <v>404</v>
      </c>
      <c r="B38" s="227">
        <v>1</v>
      </c>
      <c r="C38" s="227">
        <v>4</v>
      </c>
      <c r="D38" s="228" t="s">
        <v>405</v>
      </c>
      <c r="E38" s="229" t="s">
        <v>379</v>
      </c>
      <c r="F38" s="230">
        <v>2.4</v>
      </c>
      <c r="G38" s="230">
        <v>2.4</v>
      </c>
    </row>
    <row r="39" spans="1:7" ht="63">
      <c r="A39" s="226" t="s">
        <v>406</v>
      </c>
      <c r="B39" s="227">
        <v>1</v>
      </c>
      <c r="C39" s="227">
        <v>4</v>
      </c>
      <c r="D39" s="228" t="s">
        <v>407</v>
      </c>
      <c r="E39" s="229" t="s">
        <v>379</v>
      </c>
      <c r="F39" s="230">
        <v>2.4</v>
      </c>
      <c r="G39" s="230">
        <v>2.4</v>
      </c>
    </row>
    <row r="40" spans="1:7" ht="31.5">
      <c r="A40" s="226" t="s">
        <v>392</v>
      </c>
      <c r="B40" s="227">
        <v>1</v>
      </c>
      <c r="C40" s="227">
        <v>4</v>
      </c>
      <c r="D40" s="228" t="s">
        <v>407</v>
      </c>
      <c r="E40" s="229" t="s">
        <v>393</v>
      </c>
      <c r="F40" s="230">
        <v>2.4</v>
      </c>
      <c r="G40" s="230">
        <v>2.4</v>
      </c>
    </row>
    <row r="41" spans="1:7" ht="47.25">
      <c r="A41" s="226" t="s">
        <v>408</v>
      </c>
      <c r="B41" s="227">
        <v>1</v>
      </c>
      <c r="C41" s="227">
        <v>6</v>
      </c>
      <c r="D41" s="228" t="s">
        <v>379</v>
      </c>
      <c r="E41" s="229" t="s">
        <v>379</v>
      </c>
      <c r="F41" s="230">
        <v>7302.3</v>
      </c>
      <c r="G41" s="230">
        <v>7230.6</v>
      </c>
    </row>
    <row r="42" spans="1:7" ht="31.5">
      <c r="A42" s="226" t="s">
        <v>381</v>
      </c>
      <c r="B42" s="227">
        <v>1</v>
      </c>
      <c r="C42" s="227">
        <v>6</v>
      </c>
      <c r="D42" s="228" t="s">
        <v>382</v>
      </c>
      <c r="E42" s="229" t="s">
        <v>379</v>
      </c>
      <c r="F42" s="230">
        <v>5967.6</v>
      </c>
      <c r="G42" s="230">
        <v>5762.3</v>
      </c>
    </row>
    <row r="43" spans="1:7">
      <c r="A43" s="226" t="s">
        <v>389</v>
      </c>
      <c r="B43" s="227">
        <v>1</v>
      </c>
      <c r="C43" s="227">
        <v>6</v>
      </c>
      <c r="D43" s="228" t="s">
        <v>390</v>
      </c>
      <c r="E43" s="229" t="s">
        <v>379</v>
      </c>
      <c r="F43" s="230">
        <v>5380.1</v>
      </c>
      <c r="G43" s="230">
        <v>5202.8</v>
      </c>
    </row>
    <row r="44" spans="1:7" ht="31.5">
      <c r="A44" s="226" t="s">
        <v>385</v>
      </c>
      <c r="B44" s="227">
        <v>1</v>
      </c>
      <c r="C44" s="227">
        <v>6</v>
      </c>
      <c r="D44" s="228" t="s">
        <v>391</v>
      </c>
      <c r="E44" s="229" t="s">
        <v>379</v>
      </c>
      <c r="F44" s="230">
        <v>5380.1</v>
      </c>
      <c r="G44" s="230">
        <v>5202.8</v>
      </c>
    </row>
    <row r="45" spans="1:7" ht="78.75">
      <c r="A45" s="226" t="s">
        <v>387</v>
      </c>
      <c r="B45" s="227">
        <v>1</v>
      </c>
      <c r="C45" s="227">
        <v>6</v>
      </c>
      <c r="D45" s="228" t="s">
        <v>391</v>
      </c>
      <c r="E45" s="229" t="s">
        <v>230</v>
      </c>
      <c r="F45" s="230">
        <v>5204.5</v>
      </c>
      <c r="G45" s="230">
        <v>5021.1000000000004</v>
      </c>
    </row>
    <row r="46" spans="1:7" ht="31.5">
      <c r="A46" s="226" t="s">
        <v>392</v>
      </c>
      <c r="B46" s="227">
        <v>1</v>
      </c>
      <c r="C46" s="227">
        <v>6</v>
      </c>
      <c r="D46" s="228" t="s">
        <v>391</v>
      </c>
      <c r="E46" s="229" t="s">
        <v>393</v>
      </c>
      <c r="F46" s="230">
        <v>175.2</v>
      </c>
      <c r="G46" s="230">
        <v>181.3</v>
      </c>
    </row>
    <row r="47" spans="1:7">
      <c r="A47" s="226" t="s">
        <v>398</v>
      </c>
      <c r="B47" s="227">
        <v>1</v>
      </c>
      <c r="C47" s="227">
        <v>6</v>
      </c>
      <c r="D47" s="228" t="s">
        <v>391</v>
      </c>
      <c r="E47" s="229" t="s">
        <v>399</v>
      </c>
      <c r="F47" s="230">
        <v>0.4</v>
      </c>
      <c r="G47" s="230">
        <v>0.4</v>
      </c>
    </row>
    <row r="48" spans="1:7" ht="31.5">
      <c r="A48" s="226" t="s">
        <v>409</v>
      </c>
      <c r="B48" s="227">
        <v>1</v>
      </c>
      <c r="C48" s="227">
        <v>6</v>
      </c>
      <c r="D48" s="228" t="s">
        <v>410</v>
      </c>
      <c r="E48" s="229" t="s">
        <v>379</v>
      </c>
      <c r="F48" s="230">
        <v>587.5</v>
      </c>
      <c r="G48" s="230">
        <v>559.5</v>
      </c>
    </row>
    <row r="49" spans="1:7" ht="31.5">
      <c r="A49" s="226" t="s">
        <v>385</v>
      </c>
      <c r="B49" s="227">
        <v>1</v>
      </c>
      <c r="C49" s="227">
        <v>6</v>
      </c>
      <c r="D49" s="228" t="s">
        <v>411</v>
      </c>
      <c r="E49" s="229" t="s">
        <v>379</v>
      </c>
      <c r="F49" s="230">
        <v>587.5</v>
      </c>
      <c r="G49" s="230">
        <v>559.5</v>
      </c>
    </row>
    <row r="50" spans="1:7" ht="78.75">
      <c r="A50" s="226" t="s">
        <v>387</v>
      </c>
      <c r="B50" s="227">
        <v>1</v>
      </c>
      <c r="C50" s="227">
        <v>6</v>
      </c>
      <c r="D50" s="228" t="s">
        <v>411</v>
      </c>
      <c r="E50" s="229" t="s">
        <v>230</v>
      </c>
      <c r="F50" s="230">
        <v>587.5</v>
      </c>
      <c r="G50" s="230">
        <v>559.5</v>
      </c>
    </row>
    <row r="51" spans="1:7" ht="47.25">
      <c r="A51" s="226" t="s">
        <v>412</v>
      </c>
      <c r="B51" s="227">
        <v>1</v>
      </c>
      <c r="C51" s="227">
        <v>6</v>
      </c>
      <c r="D51" s="228" t="s">
        <v>413</v>
      </c>
      <c r="E51" s="229" t="s">
        <v>379</v>
      </c>
      <c r="F51" s="230">
        <v>1334.7</v>
      </c>
      <c r="G51" s="230">
        <v>1468.3</v>
      </c>
    </row>
    <row r="52" spans="1:7" ht="31.5">
      <c r="A52" s="226" t="s">
        <v>414</v>
      </c>
      <c r="B52" s="227">
        <v>1</v>
      </c>
      <c r="C52" s="227">
        <v>6</v>
      </c>
      <c r="D52" s="228" t="s">
        <v>415</v>
      </c>
      <c r="E52" s="229" t="s">
        <v>379</v>
      </c>
      <c r="F52" s="230">
        <v>1334.7</v>
      </c>
      <c r="G52" s="230">
        <v>1468.3</v>
      </c>
    </row>
    <row r="53" spans="1:7" ht="31.5">
      <c r="A53" s="226" t="s">
        <v>416</v>
      </c>
      <c r="B53" s="227">
        <v>1</v>
      </c>
      <c r="C53" s="227">
        <v>6</v>
      </c>
      <c r="D53" s="228" t="s">
        <v>417</v>
      </c>
      <c r="E53" s="229" t="s">
        <v>379</v>
      </c>
      <c r="F53" s="230">
        <v>28.1</v>
      </c>
      <c r="G53" s="230">
        <v>30.9</v>
      </c>
    </row>
    <row r="54" spans="1:7" ht="31.5">
      <c r="A54" s="226" t="s">
        <v>392</v>
      </c>
      <c r="B54" s="227">
        <v>1</v>
      </c>
      <c r="C54" s="227">
        <v>6</v>
      </c>
      <c r="D54" s="228" t="s">
        <v>417</v>
      </c>
      <c r="E54" s="229" t="s">
        <v>393</v>
      </c>
      <c r="F54" s="230">
        <v>28.1</v>
      </c>
      <c r="G54" s="230">
        <v>30.9</v>
      </c>
    </row>
    <row r="55" spans="1:7" ht="31.5">
      <c r="A55" s="226" t="s">
        <v>418</v>
      </c>
      <c r="B55" s="227">
        <v>1</v>
      </c>
      <c r="C55" s="227">
        <v>6</v>
      </c>
      <c r="D55" s="228" t="s">
        <v>419</v>
      </c>
      <c r="E55" s="229" t="s">
        <v>379</v>
      </c>
      <c r="F55" s="230">
        <v>1306.5999999999999</v>
      </c>
      <c r="G55" s="230">
        <v>1437.4</v>
      </c>
    </row>
    <row r="56" spans="1:7" ht="31.5">
      <c r="A56" s="226" t="s">
        <v>392</v>
      </c>
      <c r="B56" s="227">
        <v>1</v>
      </c>
      <c r="C56" s="227">
        <v>6</v>
      </c>
      <c r="D56" s="228" t="s">
        <v>419</v>
      </c>
      <c r="E56" s="229" t="s">
        <v>393</v>
      </c>
      <c r="F56" s="230">
        <v>1306.5999999999999</v>
      </c>
      <c r="G56" s="230">
        <v>1437.4</v>
      </c>
    </row>
    <row r="57" spans="1:7">
      <c r="A57" s="226" t="s">
        <v>775</v>
      </c>
      <c r="B57" s="227">
        <v>1</v>
      </c>
      <c r="C57" s="227">
        <v>7</v>
      </c>
      <c r="D57" s="228" t="s">
        <v>379</v>
      </c>
      <c r="E57" s="229" t="s">
        <v>379</v>
      </c>
      <c r="F57" s="230">
        <v>0</v>
      </c>
      <c r="G57" s="230">
        <v>2300</v>
      </c>
    </row>
    <row r="58" spans="1:7">
      <c r="A58" s="226" t="s">
        <v>776</v>
      </c>
      <c r="B58" s="227">
        <v>1</v>
      </c>
      <c r="C58" s="227">
        <v>7</v>
      </c>
      <c r="D58" s="228" t="s">
        <v>777</v>
      </c>
      <c r="E58" s="229" t="s">
        <v>379</v>
      </c>
      <c r="F58" s="230">
        <v>0</v>
      </c>
      <c r="G58" s="230">
        <v>2300</v>
      </c>
    </row>
    <row r="59" spans="1:7" ht="31.5">
      <c r="A59" s="226" t="s">
        <v>778</v>
      </c>
      <c r="B59" s="227">
        <v>1</v>
      </c>
      <c r="C59" s="227">
        <v>7</v>
      </c>
      <c r="D59" s="228" t="s">
        <v>779</v>
      </c>
      <c r="E59" s="229" t="s">
        <v>379</v>
      </c>
      <c r="F59" s="230">
        <v>0</v>
      </c>
      <c r="G59" s="230">
        <v>2300</v>
      </c>
    </row>
    <row r="60" spans="1:7">
      <c r="A60" s="226" t="s">
        <v>398</v>
      </c>
      <c r="B60" s="227">
        <v>1</v>
      </c>
      <c r="C60" s="227">
        <v>7</v>
      </c>
      <c r="D60" s="228" t="s">
        <v>779</v>
      </c>
      <c r="E60" s="229" t="s">
        <v>399</v>
      </c>
      <c r="F60" s="230">
        <v>0</v>
      </c>
      <c r="G60" s="230">
        <v>2300</v>
      </c>
    </row>
    <row r="61" spans="1:7">
      <c r="A61" s="226" t="s">
        <v>420</v>
      </c>
      <c r="B61" s="227">
        <v>1</v>
      </c>
      <c r="C61" s="227">
        <v>11</v>
      </c>
      <c r="D61" s="228" t="s">
        <v>379</v>
      </c>
      <c r="E61" s="229" t="s">
        <v>379</v>
      </c>
      <c r="F61" s="230">
        <v>300</v>
      </c>
      <c r="G61" s="230">
        <v>300</v>
      </c>
    </row>
    <row r="62" spans="1:7">
      <c r="A62" s="226" t="s">
        <v>420</v>
      </c>
      <c r="B62" s="227">
        <v>1</v>
      </c>
      <c r="C62" s="227">
        <v>11</v>
      </c>
      <c r="D62" s="228" t="s">
        <v>421</v>
      </c>
      <c r="E62" s="229" t="s">
        <v>379</v>
      </c>
      <c r="F62" s="230">
        <v>300</v>
      </c>
      <c r="G62" s="230">
        <v>300</v>
      </c>
    </row>
    <row r="63" spans="1:7">
      <c r="A63" s="226" t="s">
        <v>422</v>
      </c>
      <c r="B63" s="227">
        <v>1</v>
      </c>
      <c r="C63" s="227">
        <v>11</v>
      </c>
      <c r="D63" s="228" t="s">
        <v>423</v>
      </c>
      <c r="E63" s="229" t="s">
        <v>379</v>
      </c>
      <c r="F63" s="230">
        <v>300</v>
      </c>
      <c r="G63" s="230">
        <v>300</v>
      </c>
    </row>
    <row r="64" spans="1:7" ht="31.5">
      <c r="A64" s="226" t="s">
        <v>424</v>
      </c>
      <c r="B64" s="227">
        <v>1</v>
      </c>
      <c r="C64" s="227">
        <v>11</v>
      </c>
      <c r="D64" s="228" t="s">
        <v>425</v>
      </c>
      <c r="E64" s="229" t="s">
        <v>379</v>
      </c>
      <c r="F64" s="230">
        <v>300</v>
      </c>
      <c r="G64" s="230">
        <v>300</v>
      </c>
    </row>
    <row r="65" spans="1:7">
      <c r="A65" s="226" t="s">
        <v>398</v>
      </c>
      <c r="B65" s="227">
        <v>1</v>
      </c>
      <c r="C65" s="227">
        <v>11</v>
      </c>
      <c r="D65" s="228" t="s">
        <v>425</v>
      </c>
      <c r="E65" s="229" t="s">
        <v>399</v>
      </c>
      <c r="F65" s="230">
        <v>300</v>
      </c>
      <c r="G65" s="230">
        <v>300</v>
      </c>
    </row>
    <row r="66" spans="1:7">
      <c r="A66" s="226" t="s">
        <v>426</v>
      </c>
      <c r="B66" s="227">
        <v>1</v>
      </c>
      <c r="C66" s="227">
        <v>13</v>
      </c>
      <c r="D66" s="228" t="s">
        <v>379</v>
      </c>
      <c r="E66" s="229" t="s">
        <v>379</v>
      </c>
      <c r="F66" s="230">
        <v>23828.2</v>
      </c>
      <c r="G66" s="230">
        <v>23015.599999999999</v>
      </c>
    </row>
    <row r="67" spans="1:7" ht="31.5">
      <c r="A67" s="226" t="s">
        <v>381</v>
      </c>
      <c r="B67" s="227">
        <v>1</v>
      </c>
      <c r="C67" s="227">
        <v>13</v>
      </c>
      <c r="D67" s="228" t="s">
        <v>382</v>
      </c>
      <c r="E67" s="229" t="s">
        <v>379</v>
      </c>
      <c r="F67" s="230">
        <v>4393.7</v>
      </c>
      <c r="G67" s="230">
        <v>4174.2</v>
      </c>
    </row>
    <row r="68" spans="1:7" ht="31.5">
      <c r="A68" s="226" t="s">
        <v>427</v>
      </c>
      <c r="B68" s="227">
        <v>1</v>
      </c>
      <c r="C68" s="227">
        <v>13</v>
      </c>
      <c r="D68" s="228" t="s">
        <v>428</v>
      </c>
      <c r="E68" s="229" t="s">
        <v>379</v>
      </c>
      <c r="F68" s="230">
        <v>2628.1</v>
      </c>
      <c r="G68" s="230">
        <v>2489.6</v>
      </c>
    </row>
    <row r="69" spans="1:7" ht="63">
      <c r="A69" s="226" t="s">
        <v>429</v>
      </c>
      <c r="B69" s="227">
        <v>1</v>
      </c>
      <c r="C69" s="227">
        <v>13</v>
      </c>
      <c r="D69" s="228" t="s">
        <v>430</v>
      </c>
      <c r="E69" s="229" t="s">
        <v>379</v>
      </c>
      <c r="F69" s="230">
        <v>1047.2</v>
      </c>
      <c r="G69" s="230">
        <v>992.1</v>
      </c>
    </row>
    <row r="70" spans="1:7" ht="78.75">
      <c r="A70" s="226" t="s">
        <v>387</v>
      </c>
      <c r="B70" s="227">
        <v>1</v>
      </c>
      <c r="C70" s="227">
        <v>13</v>
      </c>
      <c r="D70" s="228" t="s">
        <v>430</v>
      </c>
      <c r="E70" s="229" t="s">
        <v>230</v>
      </c>
      <c r="F70" s="230">
        <v>856.5</v>
      </c>
      <c r="G70" s="230">
        <v>811.9</v>
      </c>
    </row>
    <row r="71" spans="1:7" ht="31.5">
      <c r="A71" s="226" t="s">
        <v>392</v>
      </c>
      <c r="B71" s="227">
        <v>1</v>
      </c>
      <c r="C71" s="227">
        <v>13</v>
      </c>
      <c r="D71" s="228" t="s">
        <v>430</v>
      </c>
      <c r="E71" s="229" t="s">
        <v>393</v>
      </c>
      <c r="F71" s="230">
        <v>190.7</v>
      </c>
      <c r="G71" s="230">
        <v>180.2</v>
      </c>
    </row>
    <row r="72" spans="1:7" ht="31.5">
      <c r="A72" s="226" t="s">
        <v>431</v>
      </c>
      <c r="B72" s="227">
        <v>1</v>
      </c>
      <c r="C72" s="227">
        <v>13</v>
      </c>
      <c r="D72" s="228" t="s">
        <v>432</v>
      </c>
      <c r="E72" s="229" t="s">
        <v>379</v>
      </c>
      <c r="F72" s="230">
        <v>574.9</v>
      </c>
      <c r="G72" s="230">
        <v>544.70000000000005</v>
      </c>
    </row>
    <row r="73" spans="1:7" ht="78.75">
      <c r="A73" s="226" t="s">
        <v>387</v>
      </c>
      <c r="B73" s="227">
        <v>1</v>
      </c>
      <c r="C73" s="227">
        <v>13</v>
      </c>
      <c r="D73" s="228" t="s">
        <v>432</v>
      </c>
      <c r="E73" s="229" t="s">
        <v>230</v>
      </c>
      <c r="F73" s="230">
        <v>529.1</v>
      </c>
      <c r="G73" s="230">
        <v>501.4</v>
      </c>
    </row>
    <row r="74" spans="1:7" ht="31.5">
      <c r="A74" s="226" t="s">
        <v>392</v>
      </c>
      <c r="B74" s="227">
        <v>1</v>
      </c>
      <c r="C74" s="227">
        <v>13</v>
      </c>
      <c r="D74" s="228" t="s">
        <v>432</v>
      </c>
      <c r="E74" s="229" t="s">
        <v>393</v>
      </c>
      <c r="F74" s="230">
        <v>45.8</v>
      </c>
      <c r="G74" s="230">
        <v>43.3</v>
      </c>
    </row>
    <row r="75" spans="1:7" ht="47.25">
      <c r="A75" s="226" t="s">
        <v>433</v>
      </c>
      <c r="B75" s="227">
        <v>1</v>
      </c>
      <c r="C75" s="227">
        <v>13</v>
      </c>
      <c r="D75" s="228" t="s">
        <v>434</v>
      </c>
      <c r="E75" s="229" t="s">
        <v>379</v>
      </c>
      <c r="F75" s="230">
        <v>429.9</v>
      </c>
      <c r="G75" s="230">
        <v>407.3</v>
      </c>
    </row>
    <row r="76" spans="1:7" ht="78.75">
      <c r="A76" s="226" t="s">
        <v>387</v>
      </c>
      <c r="B76" s="227">
        <v>1</v>
      </c>
      <c r="C76" s="227">
        <v>13</v>
      </c>
      <c r="D76" s="228" t="s">
        <v>434</v>
      </c>
      <c r="E76" s="229" t="s">
        <v>230</v>
      </c>
      <c r="F76" s="230">
        <v>373.8</v>
      </c>
      <c r="G76" s="230">
        <v>354.2</v>
      </c>
    </row>
    <row r="77" spans="1:7" ht="31.5">
      <c r="A77" s="226" t="s">
        <v>392</v>
      </c>
      <c r="B77" s="227">
        <v>1</v>
      </c>
      <c r="C77" s="227">
        <v>13</v>
      </c>
      <c r="D77" s="228" t="s">
        <v>434</v>
      </c>
      <c r="E77" s="229" t="s">
        <v>393</v>
      </c>
      <c r="F77" s="230">
        <v>56.1</v>
      </c>
      <c r="G77" s="230">
        <v>53.1</v>
      </c>
    </row>
    <row r="78" spans="1:7" ht="47.25">
      <c r="A78" s="226" t="s">
        <v>435</v>
      </c>
      <c r="B78" s="227">
        <v>1</v>
      </c>
      <c r="C78" s="227">
        <v>13</v>
      </c>
      <c r="D78" s="228" t="s">
        <v>436</v>
      </c>
      <c r="E78" s="229" t="s">
        <v>379</v>
      </c>
      <c r="F78" s="230">
        <v>575.5</v>
      </c>
      <c r="G78" s="230">
        <v>544.9</v>
      </c>
    </row>
    <row r="79" spans="1:7" ht="78.75">
      <c r="A79" s="226" t="s">
        <v>387</v>
      </c>
      <c r="B79" s="227">
        <v>1</v>
      </c>
      <c r="C79" s="227">
        <v>13</v>
      </c>
      <c r="D79" s="228" t="s">
        <v>436</v>
      </c>
      <c r="E79" s="229" t="s">
        <v>230</v>
      </c>
      <c r="F79" s="230">
        <v>527</v>
      </c>
      <c r="G79" s="230">
        <v>499</v>
      </c>
    </row>
    <row r="80" spans="1:7" ht="31.5">
      <c r="A80" s="226" t="s">
        <v>392</v>
      </c>
      <c r="B80" s="227">
        <v>1</v>
      </c>
      <c r="C80" s="227">
        <v>13</v>
      </c>
      <c r="D80" s="228" t="s">
        <v>436</v>
      </c>
      <c r="E80" s="229" t="s">
        <v>393</v>
      </c>
      <c r="F80" s="230">
        <v>48.5</v>
      </c>
      <c r="G80" s="230">
        <v>45.9</v>
      </c>
    </row>
    <row r="81" spans="1:7" ht="94.5">
      <c r="A81" s="226" t="s">
        <v>437</v>
      </c>
      <c r="B81" s="227">
        <v>1</v>
      </c>
      <c r="C81" s="227">
        <v>13</v>
      </c>
      <c r="D81" s="228" t="s">
        <v>438</v>
      </c>
      <c r="E81" s="229" t="s">
        <v>379</v>
      </c>
      <c r="F81" s="230">
        <v>0.6</v>
      </c>
      <c r="G81" s="230">
        <v>0.6</v>
      </c>
    </row>
    <row r="82" spans="1:7" ht="31.5">
      <c r="A82" s="226" t="s">
        <v>392</v>
      </c>
      <c r="B82" s="227">
        <v>1</v>
      </c>
      <c r="C82" s="227">
        <v>13</v>
      </c>
      <c r="D82" s="228" t="s">
        <v>438</v>
      </c>
      <c r="E82" s="229" t="s">
        <v>393</v>
      </c>
      <c r="F82" s="230">
        <v>0.6</v>
      </c>
      <c r="G82" s="230">
        <v>0.6</v>
      </c>
    </row>
    <row r="83" spans="1:7">
      <c r="A83" s="226" t="s">
        <v>389</v>
      </c>
      <c r="B83" s="227">
        <v>1</v>
      </c>
      <c r="C83" s="227">
        <v>13</v>
      </c>
      <c r="D83" s="228" t="s">
        <v>390</v>
      </c>
      <c r="E83" s="229" t="s">
        <v>379</v>
      </c>
      <c r="F83" s="230">
        <v>1765.6</v>
      </c>
      <c r="G83" s="230">
        <v>1684.6</v>
      </c>
    </row>
    <row r="84" spans="1:7" ht="31.5">
      <c r="A84" s="226" t="s">
        <v>385</v>
      </c>
      <c r="B84" s="227">
        <v>1</v>
      </c>
      <c r="C84" s="227">
        <v>13</v>
      </c>
      <c r="D84" s="228" t="s">
        <v>391</v>
      </c>
      <c r="E84" s="229" t="s">
        <v>379</v>
      </c>
      <c r="F84" s="230">
        <v>1765.6</v>
      </c>
      <c r="G84" s="230">
        <v>1684.6</v>
      </c>
    </row>
    <row r="85" spans="1:7" ht="78.75">
      <c r="A85" s="226" t="s">
        <v>387</v>
      </c>
      <c r="B85" s="227">
        <v>1</v>
      </c>
      <c r="C85" s="227">
        <v>13</v>
      </c>
      <c r="D85" s="228" t="s">
        <v>391</v>
      </c>
      <c r="E85" s="229" t="s">
        <v>230</v>
      </c>
      <c r="F85" s="230">
        <v>1746.6</v>
      </c>
      <c r="G85" s="230">
        <v>1665.6</v>
      </c>
    </row>
    <row r="86" spans="1:7" ht="31.5">
      <c r="A86" s="226" t="s">
        <v>392</v>
      </c>
      <c r="B86" s="227">
        <v>1</v>
      </c>
      <c r="C86" s="227">
        <v>13</v>
      </c>
      <c r="D86" s="228" t="s">
        <v>391</v>
      </c>
      <c r="E86" s="229" t="s">
        <v>393</v>
      </c>
      <c r="F86" s="230">
        <v>15</v>
      </c>
      <c r="G86" s="230">
        <v>15</v>
      </c>
    </row>
    <row r="87" spans="1:7">
      <c r="A87" s="226" t="s">
        <v>398</v>
      </c>
      <c r="B87" s="227">
        <v>1</v>
      </c>
      <c r="C87" s="227">
        <v>13</v>
      </c>
      <c r="D87" s="228" t="s">
        <v>391</v>
      </c>
      <c r="E87" s="229" t="s">
        <v>399</v>
      </c>
      <c r="F87" s="230">
        <v>4</v>
      </c>
      <c r="G87" s="230">
        <v>4</v>
      </c>
    </row>
    <row r="88" spans="1:7" ht="31.5">
      <c r="A88" s="226" t="s">
        <v>439</v>
      </c>
      <c r="B88" s="227">
        <v>1</v>
      </c>
      <c r="C88" s="227">
        <v>13</v>
      </c>
      <c r="D88" s="228" t="s">
        <v>440</v>
      </c>
      <c r="E88" s="229" t="s">
        <v>379</v>
      </c>
      <c r="F88" s="230">
        <v>1050</v>
      </c>
      <c r="G88" s="230">
        <v>1050</v>
      </c>
    </row>
    <row r="89" spans="1:7" ht="31.5">
      <c r="A89" s="226" t="s">
        <v>441</v>
      </c>
      <c r="B89" s="227">
        <v>1</v>
      </c>
      <c r="C89" s="227">
        <v>13</v>
      </c>
      <c r="D89" s="228" t="s">
        <v>442</v>
      </c>
      <c r="E89" s="229" t="s">
        <v>379</v>
      </c>
      <c r="F89" s="230">
        <v>1050</v>
      </c>
      <c r="G89" s="230">
        <v>1050</v>
      </c>
    </row>
    <row r="90" spans="1:7" ht="31.5">
      <c r="A90" s="226" t="s">
        <v>443</v>
      </c>
      <c r="B90" s="227">
        <v>1</v>
      </c>
      <c r="C90" s="227">
        <v>13</v>
      </c>
      <c r="D90" s="228" t="s">
        <v>444</v>
      </c>
      <c r="E90" s="229" t="s">
        <v>379</v>
      </c>
      <c r="F90" s="230">
        <v>1050</v>
      </c>
      <c r="G90" s="230">
        <v>1050</v>
      </c>
    </row>
    <row r="91" spans="1:7" ht="31.5">
      <c r="A91" s="226" t="s">
        <v>392</v>
      </c>
      <c r="B91" s="227">
        <v>1</v>
      </c>
      <c r="C91" s="227">
        <v>13</v>
      </c>
      <c r="D91" s="228" t="s">
        <v>444</v>
      </c>
      <c r="E91" s="229" t="s">
        <v>393</v>
      </c>
      <c r="F91" s="230">
        <v>11.1</v>
      </c>
      <c r="G91" s="230">
        <v>11.1</v>
      </c>
    </row>
    <row r="92" spans="1:7">
      <c r="A92" s="226" t="s">
        <v>398</v>
      </c>
      <c r="B92" s="227">
        <v>1</v>
      </c>
      <c r="C92" s="227">
        <v>13</v>
      </c>
      <c r="D92" s="228" t="s">
        <v>444</v>
      </c>
      <c r="E92" s="229" t="s">
        <v>399</v>
      </c>
      <c r="F92" s="230">
        <v>1038.9000000000001</v>
      </c>
      <c r="G92" s="230">
        <v>1038.9000000000001</v>
      </c>
    </row>
    <row r="93" spans="1:7">
      <c r="A93" s="226" t="s">
        <v>445</v>
      </c>
      <c r="B93" s="227">
        <v>1</v>
      </c>
      <c r="C93" s="227">
        <v>13</v>
      </c>
      <c r="D93" s="228" t="s">
        <v>446</v>
      </c>
      <c r="E93" s="229" t="s">
        <v>379</v>
      </c>
      <c r="F93" s="230">
        <v>8361.5</v>
      </c>
      <c r="G93" s="230">
        <v>7974.4</v>
      </c>
    </row>
    <row r="94" spans="1:7" ht="31.5">
      <c r="A94" s="226" t="s">
        <v>447</v>
      </c>
      <c r="B94" s="227">
        <v>1</v>
      </c>
      <c r="C94" s="227">
        <v>13</v>
      </c>
      <c r="D94" s="228" t="s">
        <v>448</v>
      </c>
      <c r="E94" s="229" t="s">
        <v>379</v>
      </c>
      <c r="F94" s="230">
        <v>8361.5</v>
      </c>
      <c r="G94" s="230">
        <v>7974.4</v>
      </c>
    </row>
    <row r="95" spans="1:7" ht="78.75">
      <c r="A95" s="226" t="s">
        <v>387</v>
      </c>
      <c r="B95" s="227">
        <v>1</v>
      </c>
      <c r="C95" s="227">
        <v>13</v>
      </c>
      <c r="D95" s="228" t="s">
        <v>448</v>
      </c>
      <c r="E95" s="229" t="s">
        <v>230</v>
      </c>
      <c r="F95" s="230">
        <v>8232.7999999999993</v>
      </c>
      <c r="G95" s="230">
        <v>7845.7</v>
      </c>
    </row>
    <row r="96" spans="1:7" ht="31.5">
      <c r="A96" s="226" t="s">
        <v>392</v>
      </c>
      <c r="B96" s="227">
        <v>1</v>
      </c>
      <c r="C96" s="227">
        <v>13</v>
      </c>
      <c r="D96" s="228" t="s">
        <v>448</v>
      </c>
      <c r="E96" s="229" t="s">
        <v>393</v>
      </c>
      <c r="F96" s="230">
        <v>127</v>
      </c>
      <c r="G96" s="230">
        <v>127</v>
      </c>
    </row>
    <row r="97" spans="1:7">
      <c r="A97" s="226" t="s">
        <v>398</v>
      </c>
      <c r="B97" s="227">
        <v>1</v>
      </c>
      <c r="C97" s="227">
        <v>13</v>
      </c>
      <c r="D97" s="228" t="s">
        <v>448</v>
      </c>
      <c r="E97" s="229" t="s">
        <v>399</v>
      </c>
      <c r="F97" s="230">
        <v>1.7</v>
      </c>
      <c r="G97" s="230">
        <v>1.7</v>
      </c>
    </row>
    <row r="98" spans="1:7" ht="47.25">
      <c r="A98" s="226" t="s">
        <v>450</v>
      </c>
      <c r="B98" s="227">
        <v>1</v>
      </c>
      <c r="C98" s="227">
        <v>13</v>
      </c>
      <c r="D98" s="228" t="s">
        <v>451</v>
      </c>
      <c r="E98" s="229" t="s">
        <v>379</v>
      </c>
      <c r="F98" s="230">
        <v>8423.9</v>
      </c>
      <c r="G98" s="230">
        <v>8141.3</v>
      </c>
    </row>
    <row r="99" spans="1:7" ht="31.5">
      <c r="A99" s="226" t="s">
        <v>452</v>
      </c>
      <c r="B99" s="227">
        <v>1</v>
      </c>
      <c r="C99" s="227">
        <v>13</v>
      </c>
      <c r="D99" s="228" t="s">
        <v>453</v>
      </c>
      <c r="E99" s="229" t="s">
        <v>379</v>
      </c>
      <c r="F99" s="230">
        <v>513.9</v>
      </c>
      <c r="G99" s="230">
        <v>491.9</v>
      </c>
    </row>
    <row r="100" spans="1:7" ht="31.5">
      <c r="A100" s="226" t="s">
        <v>454</v>
      </c>
      <c r="B100" s="227">
        <v>1</v>
      </c>
      <c r="C100" s="227">
        <v>13</v>
      </c>
      <c r="D100" s="228" t="s">
        <v>453</v>
      </c>
      <c r="E100" s="229" t="s">
        <v>455</v>
      </c>
      <c r="F100" s="230">
        <v>513.9</v>
      </c>
      <c r="G100" s="230">
        <v>491.9</v>
      </c>
    </row>
    <row r="101" spans="1:7">
      <c r="A101" s="226" t="s">
        <v>456</v>
      </c>
      <c r="B101" s="227">
        <v>1</v>
      </c>
      <c r="C101" s="227">
        <v>13</v>
      </c>
      <c r="D101" s="228" t="s">
        <v>457</v>
      </c>
      <c r="E101" s="229" t="s">
        <v>379</v>
      </c>
      <c r="F101" s="230">
        <v>7910</v>
      </c>
      <c r="G101" s="230">
        <v>7649.4</v>
      </c>
    </row>
    <row r="102" spans="1:7" ht="31.5">
      <c r="A102" s="226" t="s">
        <v>454</v>
      </c>
      <c r="B102" s="227">
        <v>1</v>
      </c>
      <c r="C102" s="227">
        <v>13</v>
      </c>
      <c r="D102" s="228" t="s">
        <v>457</v>
      </c>
      <c r="E102" s="229" t="s">
        <v>455</v>
      </c>
      <c r="F102" s="230">
        <v>7910</v>
      </c>
      <c r="G102" s="230">
        <v>7649.4</v>
      </c>
    </row>
    <row r="103" spans="1:7" ht="47.25">
      <c r="A103" s="226" t="s">
        <v>412</v>
      </c>
      <c r="B103" s="227">
        <v>1</v>
      </c>
      <c r="C103" s="227">
        <v>13</v>
      </c>
      <c r="D103" s="228" t="s">
        <v>413</v>
      </c>
      <c r="E103" s="229" t="s">
        <v>379</v>
      </c>
      <c r="F103" s="230">
        <v>823.1</v>
      </c>
      <c r="G103" s="230">
        <v>899.7</v>
      </c>
    </row>
    <row r="104" spans="1:7" ht="31.5">
      <c r="A104" s="226" t="s">
        <v>414</v>
      </c>
      <c r="B104" s="227">
        <v>1</v>
      </c>
      <c r="C104" s="227">
        <v>13</v>
      </c>
      <c r="D104" s="228" t="s">
        <v>415</v>
      </c>
      <c r="E104" s="229" t="s">
        <v>379</v>
      </c>
      <c r="F104" s="230">
        <v>823.1</v>
      </c>
      <c r="G104" s="230">
        <v>899.7</v>
      </c>
    </row>
    <row r="105" spans="1:7" ht="31.5">
      <c r="A105" s="226" t="s">
        <v>416</v>
      </c>
      <c r="B105" s="227">
        <v>1</v>
      </c>
      <c r="C105" s="227">
        <v>13</v>
      </c>
      <c r="D105" s="228" t="s">
        <v>417</v>
      </c>
      <c r="E105" s="229" t="s">
        <v>379</v>
      </c>
      <c r="F105" s="230">
        <v>102.4</v>
      </c>
      <c r="G105" s="230">
        <v>106.9</v>
      </c>
    </row>
    <row r="106" spans="1:7" ht="31.5">
      <c r="A106" s="226" t="s">
        <v>392</v>
      </c>
      <c r="B106" s="227">
        <v>1</v>
      </c>
      <c r="C106" s="227">
        <v>13</v>
      </c>
      <c r="D106" s="228" t="s">
        <v>417</v>
      </c>
      <c r="E106" s="229" t="s">
        <v>393</v>
      </c>
      <c r="F106" s="230">
        <v>102.4</v>
      </c>
      <c r="G106" s="230">
        <v>106.9</v>
      </c>
    </row>
    <row r="107" spans="1:7" ht="31.5">
      <c r="A107" s="226" t="s">
        <v>418</v>
      </c>
      <c r="B107" s="227">
        <v>1</v>
      </c>
      <c r="C107" s="227">
        <v>13</v>
      </c>
      <c r="D107" s="228" t="s">
        <v>419</v>
      </c>
      <c r="E107" s="229" t="s">
        <v>379</v>
      </c>
      <c r="F107" s="230">
        <v>720.7</v>
      </c>
      <c r="G107" s="230">
        <v>792.8</v>
      </c>
    </row>
    <row r="108" spans="1:7" ht="31.5">
      <c r="A108" s="226" t="s">
        <v>392</v>
      </c>
      <c r="B108" s="227">
        <v>1</v>
      </c>
      <c r="C108" s="227">
        <v>13</v>
      </c>
      <c r="D108" s="228" t="s">
        <v>419</v>
      </c>
      <c r="E108" s="229" t="s">
        <v>393</v>
      </c>
      <c r="F108" s="230">
        <v>720.7</v>
      </c>
      <c r="G108" s="230">
        <v>792.8</v>
      </c>
    </row>
    <row r="109" spans="1:7" ht="47.25">
      <c r="A109" s="226" t="s">
        <v>459</v>
      </c>
      <c r="B109" s="227">
        <v>1</v>
      </c>
      <c r="C109" s="227">
        <v>13</v>
      </c>
      <c r="D109" s="228" t="s">
        <v>460</v>
      </c>
      <c r="E109" s="229" t="s">
        <v>379</v>
      </c>
      <c r="F109" s="230">
        <v>21</v>
      </c>
      <c r="G109" s="230">
        <v>21</v>
      </c>
    </row>
    <row r="110" spans="1:7" ht="31.5">
      <c r="A110" s="226" t="s">
        <v>461</v>
      </c>
      <c r="B110" s="227">
        <v>1</v>
      </c>
      <c r="C110" s="227">
        <v>13</v>
      </c>
      <c r="D110" s="228" t="s">
        <v>462</v>
      </c>
      <c r="E110" s="229" t="s">
        <v>379</v>
      </c>
      <c r="F110" s="230">
        <v>21</v>
      </c>
      <c r="G110" s="230">
        <v>21</v>
      </c>
    </row>
    <row r="111" spans="1:7">
      <c r="A111" s="226" t="s">
        <v>463</v>
      </c>
      <c r="B111" s="227">
        <v>1</v>
      </c>
      <c r="C111" s="227">
        <v>13</v>
      </c>
      <c r="D111" s="228" t="s">
        <v>464</v>
      </c>
      <c r="E111" s="229" t="s">
        <v>379</v>
      </c>
      <c r="F111" s="230">
        <v>21</v>
      </c>
      <c r="G111" s="230">
        <v>21</v>
      </c>
    </row>
    <row r="112" spans="1:7" ht="31.5">
      <c r="A112" s="226" t="s">
        <v>392</v>
      </c>
      <c r="B112" s="227">
        <v>1</v>
      </c>
      <c r="C112" s="227">
        <v>13</v>
      </c>
      <c r="D112" s="228" t="s">
        <v>464</v>
      </c>
      <c r="E112" s="229" t="s">
        <v>393</v>
      </c>
      <c r="F112" s="230">
        <v>21</v>
      </c>
      <c r="G112" s="230">
        <v>21</v>
      </c>
    </row>
    <row r="113" spans="1:7" ht="63">
      <c r="A113" s="226" t="s">
        <v>465</v>
      </c>
      <c r="B113" s="227">
        <v>1</v>
      </c>
      <c r="C113" s="227">
        <v>13</v>
      </c>
      <c r="D113" s="228" t="s">
        <v>466</v>
      </c>
      <c r="E113" s="229" t="s">
        <v>379</v>
      </c>
      <c r="F113" s="230">
        <v>700</v>
      </c>
      <c r="G113" s="230">
        <v>700</v>
      </c>
    </row>
    <row r="114" spans="1:7" ht="63">
      <c r="A114" s="226" t="s">
        <v>467</v>
      </c>
      <c r="B114" s="227">
        <v>1</v>
      </c>
      <c r="C114" s="227">
        <v>13</v>
      </c>
      <c r="D114" s="228" t="s">
        <v>468</v>
      </c>
      <c r="E114" s="229" t="s">
        <v>379</v>
      </c>
      <c r="F114" s="230">
        <v>700</v>
      </c>
      <c r="G114" s="230">
        <v>700</v>
      </c>
    </row>
    <row r="115" spans="1:7" ht="63">
      <c r="A115" s="226" t="s">
        <v>469</v>
      </c>
      <c r="B115" s="227">
        <v>1</v>
      </c>
      <c r="C115" s="227">
        <v>13</v>
      </c>
      <c r="D115" s="228" t="s">
        <v>470</v>
      </c>
      <c r="E115" s="229" t="s">
        <v>379</v>
      </c>
      <c r="F115" s="230">
        <v>550</v>
      </c>
      <c r="G115" s="230">
        <v>550</v>
      </c>
    </row>
    <row r="116" spans="1:7" ht="31.5">
      <c r="A116" s="226" t="s">
        <v>392</v>
      </c>
      <c r="B116" s="227">
        <v>1</v>
      </c>
      <c r="C116" s="227">
        <v>13</v>
      </c>
      <c r="D116" s="228" t="s">
        <v>470</v>
      </c>
      <c r="E116" s="229" t="s">
        <v>393</v>
      </c>
      <c r="F116" s="230">
        <v>550</v>
      </c>
      <c r="G116" s="230">
        <v>550</v>
      </c>
    </row>
    <row r="117" spans="1:7" ht="31.5">
      <c r="A117" s="226" t="s">
        <v>471</v>
      </c>
      <c r="B117" s="227">
        <v>1</v>
      </c>
      <c r="C117" s="227">
        <v>13</v>
      </c>
      <c r="D117" s="228" t="s">
        <v>472</v>
      </c>
      <c r="E117" s="229" t="s">
        <v>379</v>
      </c>
      <c r="F117" s="230">
        <v>150</v>
      </c>
      <c r="G117" s="230">
        <v>150</v>
      </c>
    </row>
    <row r="118" spans="1:7" ht="31.5">
      <c r="A118" s="226" t="s">
        <v>392</v>
      </c>
      <c r="B118" s="227">
        <v>1</v>
      </c>
      <c r="C118" s="227">
        <v>13</v>
      </c>
      <c r="D118" s="228" t="s">
        <v>472</v>
      </c>
      <c r="E118" s="229" t="s">
        <v>393</v>
      </c>
      <c r="F118" s="230">
        <v>150</v>
      </c>
      <c r="G118" s="230">
        <v>150</v>
      </c>
    </row>
    <row r="119" spans="1:7" ht="47.25">
      <c r="A119" s="226" t="s">
        <v>473</v>
      </c>
      <c r="B119" s="227">
        <v>1</v>
      </c>
      <c r="C119" s="227">
        <v>13</v>
      </c>
      <c r="D119" s="228" t="s">
        <v>474</v>
      </c>
      <c r="E119" s="229" t="s">
        <v>379</v>
      </c>
      <c r="F119" s="230">
        <v>40</v>
      </c>
      <c r="G119" s="230">
        <v>40</v>
      </c>
    </row>
    <row r="120" spans="1:7" ht="110.25">
      <c r="A120" s="226" t="s">
        <v>475</v>
      </c>
      <c r="B120" s="227">
        <v>1</v>
      </c>
      <c r="C120" s="227">
        <v>13</v>
      </c>
      <c r="D120" s="228" t="s">
        <v>476</v>
      </c>
      <c r="E120" s="229" t="s">
        <v>379</v>
      </c>
      <c r="F120" s="230">
        <v>40</v>
      </c>
      <c r="G120" s="230">
        <v>40</v>
      </c>
    </row>
    <row r="121" spans="1:7" ht="78.75">
      <c r="A121" s="226" t="s">
        <v>477</v>
      </c>
      <c r="B121" s="227">
        <v>1</v>
      </c>
      <c r="C121" s="227">
        <v>13</v>
      </c>
      <c r="D121" s="228" t="s">
        <v>478</v>
      </c>
      <c r="E121" s="229" t="s">
        <v>379</v>
      </c>
      <c r="F121" s="230">
        <v>25</v>
      </c>
      <c r="G121" s="230">
        <v>25</v>
      </c>
    </row>
    <row r="122" spans="1:7" ht="31.5">
      <c r="A122" s="226" t="s">
        <v>392</v>
      </c>
      <c r="B122" s="227">
        <v>1</v>
      </c>
      <c r="C122" s="227">
        <v>13</v>
      </c>
      <c r="D122" s="228" t="s">
        <v>478</v>
      </c>
      <c r="E122" s="229" t="s">
        <v>393</v>
      </c>
      <c r="F122" s="230">
        <v>25</v>
      </c>
      <c r="G122" s="230">
        <v>25</v>
      </c>
    </row>
    <row r="123" spans="1:7" ht="63">
      <c r="A123" s="226" t="s">
        <v>479</v>
      </c>
      <c r="B123" s="227">
        <v>1</v>
      </c>
      <c r="C123" s="227">
        <v>13</v>
      </c>
      <c r="D123" s="228" t="s">
        <v>480</v>
      </c>
      <c r="E123" s="229" t="s">
        <v>379</v>
      </c>
      <c r="F123" s="230">
        <v>10</v>
      </c>
      <c r="G123" s="230">
        <v>10</v>
      </c>
    </row>
    <row r="124" spans="1:7" ht="31.5">
      <c r="A124" s="226" t="s">
        <v>392</v>
      </c>
      <c r="B124" s="227">
        <v>1</v>
      </c>
      <c r="C124" s="227">
        <v>13</v>
      </c>
      <c r="D124" s="228" t="s">
        <v>480</v>
      </c>
      <c r="E124" s="229" t="s">
        <v>393</v>
      </c>
      <c r="F124" s="230">
        <v>10</v>
      </c>
      <c r="G124" s="230">
        <v>10</v>
      </c>
    </row>
    <row r="125" spans="1:7" ht="47.25">
      <c r="A125" s="226" t="s">
        <v>481</v>
      </c>
      <c r="B125" s="227">
        <v>1</v>
      </c>
      <c r="C125" s="227">
        <v>13</v>
      </c>
      <c r="D125" s="228" t="s">
        <v>482</v>
      </c>
      <c r="E125" s="229" t="s">
        <v>379</v>
      </c>
      <c r="F125" s="230">
        <v>5</v>
      </c>
      <c r="G125" s="230">
        <v>5</v>
      </c>
    </row>
    <row r="126" spans="1:7" ht="31.5">
      <c r="A126" s="226" t="s">
        <v>392</v>
      </c>
      <c r="B126" s="227">
        <v>1</v>
      </c>
      <c r="C126" s="227">
        <v>13</v>
      </c>
      <c r="D126" s="228" t="s">
        <v>482</v>
      </c>
      <c r="E126" s="229" t="s">
        <v>393</v>
      </c>
      <c r="F126" s="230">
        <v>5</v>
      </c>
      <c r="G126" s="230">
        <v>5</v>
      </c>
    </row>
    <row r="127" spans="1:7" ht="47.25">
      <c r="A127" s="226" t="s">
        <v>483</v>
      </c>
      <c r="B127" s="227">
        <v>1</v>
      </c>
      <c r="C127" s="227">
        <v>13</v>
      </c>
      <c r="D127" s="228" t="s">
        <v>484</v>
      </c>
      <c r="E127" s="229" t="s">
        <v>379</v>
      </c>
      <c r="F127" s="230">
        <v>15</v>
      </c>
      <c r="G127" s="230">
        <v>15</v>
      </c>
    </row>
    <row r="128" spans="1:7" ht="157.5">
      <c r="A128" s="226" t="s">
        <v>485</v>
      </c>
      <c r="B128" s="227">
        <v>1</v>
      </c>
      <c r="C128" s="227">
        <v>13</v>
      </c>
      <c r="D128" s="228" t="s">
        <v>486</v>
      </c>
      <c r="E128" s="229" t="s">
        <v>379</v>
      </c>
      <c r="F128" s="230">
        <v>15</v>
      </c>
      <c r="G128" s="230">
        <v>15</v>
      </c>
    </row>
    <row r="129" spans="1:7" ht="31.5">
      <c r="A129" s="226" t="s">
        <v>487</v>
      </c>
      <c r="B129" s="227">
        <v>1</v>
      </c>
      <c r="C129" s="227">
        <v>13</v>
      </c>
      <c r="D129" s="228" t="s">
        <v>488</v>
      </c>
      <c r="E129" s="229" t="s">
        <v>379</v>
      </c>
      <c r="F129" s="230">
        <v>15</v>
      </c>
      <c r="G129" s="230">
        <v>15</v>
      </c>
    </row>
    <row r="130" spans="1:7" ht="31.5">
      <c r="A130" s="226" t="s">
        <v>392</v>
      </c>
      <c r="B130" s="227">
        <v>1</v>
      </c>
      <c r="C130" s="227">
        <v>13</v>
      </c>
      <c r="D130" s="228" t="s">
        <v>488</v>
      </c>
      <c r="E130" s="229" t="s">
        <v>393</v>
      </c>
      <c r="F130" s="230">
        <v>15</v>
      </c>
      <c r="G130" s="230">
        <v>15</v>
      </c>
    </row>
    <row r="131" spans="1:7" s="225" customFormat="1">
      <c r="A131" s="220" t="s">
        <v>489</v>
      </c>
      <c r="B131" s="221">
        <v>4</v>
      </c>
      <c r="C131" s="221">
        <v>0</v>
      </c>
      <c r="D131" s="222" t="s">
        <v>379</v>
      </c>
      <c r="E131" s="223" t="s">
        <v>379</v>
      </c>
      <c r="F131" s="224">
        <v>1225.0999999999999</v>
      </c>
      <c r="G131" s="224">
        <v>1145.9000000000001</v>
      </c>
    </row>
    <row r="132" spans="1:7">
      <c r="A132" s="226" t="s">
        <v>490</v>
      </c>
      <c r="B132" s="227">
        <v>4</v>
      </c>
      <c r="C132" s="227">
        <v>5</v>
      </c>
      <c r="D132" s="228" t="s">
        <v>379</v>
      </c>
      <c r="E132" s="229" t="s">
        <v>379</v>
      </c>
      <c r="F132" s="230">
        <v>543.4</v>
      </c>
      <c r="G132" s="230">
        <v>450.8</v>
      </c>
    </row>
    <row r="133" spans="1:7" ht="31.5">
      <c r="A133" s="226" t="s">
        <v>381</v>
      </c>
      <c r="B133" s="227">
        <v>4</v>
      </c>
      <c r="C133" s="227">
        <v>5</v>
      </c>
      <c r="D133" s="228" t="s">
        <v>382</v>
      </c>
      <c r="E133" s="229" t="s">
        <v>379</v>
      </c>
      <c r="F133" s="230">
        <v>543.4</v>
      </c>
      <c r="G133" s="230">
        <v>450.8</v>
      </c>
    </row>
    <row r="134" spans="1:7" ht="31.5">
      <c r="A134" s="226" t="s">
        <v>427</v>
      </c>
      <c r="B134" s="227">
        <v>4</v>
      </c>
      <c r="C134" s="227">
        <v>5</v>
      </c>
      <c r="D134" s="228" t="s">
        <v>428</v>
      </c>
      <c r="E134" s="229" t="s">
        <v>379</v>
      </c>
      <c r="F134" s="230">
        <v>543.4</v>
      </c>
      <c r="G134" s="230">
        <v>450.8</v>
      </c>
    </row>
    <row r="135" spans="1:7" ht="47.25">
      <c r="A135" s="226" t="s">
        <v>491</v>
      </c>
      <c r="B135" s="227">
        <v>4</v>
      </c>
      <c r="C135" s="227">
        <v>5</v>
      </c>
      <c r="D135" s="228" t="s">
        <v>492</v>
      </c>
      <c r="E135" s="229" t="s">
        <v>379</v>
      </c>
      <c r="F135" s="230">
        <v>543.4</v>
      </c>
      <c r="G135" s="230">
        <v>450.8</v>
      </c>
    </row>
    <row r="136" spans="1:7" ht="31.5">
      <c r="A136" s="226" t="s">
        <v>392</v>
      </c>
      <c r="B136" s="227">
        <v>4</v>
      </c>
      <c r="C136" s="227">
        <v>5</v>
      </c>
      <c r="D136" s="228" t="s">
        <v>492</v>
      </c>
      <c r="E136" s="229" t="s">
        <v>393</v>
      </c>
      <c r="F136" s="230">
        <v>543.4</v>
      </c>
      <c r="G136" s="230">
        <v>450.8</v>
      </c>
    </row>
    <row r="137" spans="1:7">
      <c r="A137" s="226" t="s">
        <v>493</v>
      </c>
      <c r="B137" s="227">
        <v>4</v>
      </c>
      <c r="C137" s="227">
        <v>9</v>
      </c>
      <c r="D137" s="228" t="s">
        <v>379</v>
      </c>
      <c r="E137" s="229" t="s">
        <v>379</v>
      </c>
      <c r="F137" s="230">
        <v>106.7</v>
      </c>
      <c r="G137" s="230">
        <v>120.1</v>
      </c>
    </row>
    <row r="138" spans="1:7">
      <c r="A138" s="226" t="s">
        <v>494</v>
      </c>
      <c r="B138" s="227">
        <v>4</v>
      </c>
      <c r="C138" s="227">
        <v>9</v>
      </c>
      <c r="D138" s="228" t="s">
        <v>495</v>
      </c>
      <c r="E138" s="229" t="s">
        <v>379</v>
      </c>
      <c r="F138" s="230">
        <v>106.7</v>
      </c>
      <c r="G138" s="230">
        <v>120.1</v>
      </c>
    </row>
    <row r="139" spans="1:7">
      <c r="A139" s="226" t="s">
        <v>496</v>
      </c>
      <c r="B139" s="227">
        <v>4</v>
      </c>
      <c r="C139" s="227">
        <v>9</v>
      </c>
      <c r="D139" s="228" t="s">
        <v>497</v>
      </c>
      <c r="E139" s="229" t="s">
        <v>379</v>
      </c>
      <c r="F139" s="230">
        <v>106.7</v>
      </c>
      <c r="G139" s="230">
        <v>120.1</v>
      </c>
    </row>
    <row r="140" spans="1:7">
      <c r="A140" s="226" t="s">
        <v>498</v>
      </c>
      <c r="B140" s="227">
        <v>4</v>
      </c>
      <c r="C140" s="227">
        <v>9</v>
      </c>
      <c r="D140" s="228" t="s">
        <v>499</v>
      </c>
      <c r="E140" s="229" t="s">
        <v>379</v>
      </c>
      <c r="F140" s="230">
        <v>106.7</v>
      </c>
      <c r="G140" s="230">
        <v>120.1</v>
      </c>
    </row>
    <row r="141" spans="1:7" ht="31.5">
      <c r="A141" s="226" t="s">
        <v>392</v>
      </c>
      <c r="B141" s="227">
        <v>4</v>
      </c>
      <c r="C141" s="227">
        <v>9</v>
      </c>
      <c r="D141" s="228" t="s">
        <v>499</v>
      </c>
      <c r="E141" s="229" t="s">
        <v>393</v>
      </c>
      <c r="F141" s="230">
        <v>106.7</v>
      </c>
      <c r="G141" s="230">
        <v>120.1</v>
      </c>
    </row>
    <row r="142" spans="1:7">
      <c r="A142" s="226" t="s">
        <v>500</v>
      </c>
      <c r="B142" s="227">
        <v>4</v>
      </c>
      <c r="C142" s="227">
        <v>12</v>
      </c>
      <c r="D142" s="228" t="s">
        <v>379</v>
      </c>
      <c r="E142" s="229" t="s">
        <v>379</v>
      </c>
      <c r="F142" s="230">
        <v>575</v>
      </c>
      <c r="G142" s="230">
        <v>575</v>
      </c>
    </row>
    <row r="143" spans="1:7" ht="63">
      <c r="A143" s="226" t="s">
        <v>465</v>
      </c>
      <c r="B143" s="227">
        <v>4</v>
      </c>
      <c r="C143" s="227">
        <v>12</v>
      </c>
      <c r="D143" s="228" t="s">
        <v>466</v>
      </c>
      <c r="E143" s="229" t="s">
        <v>379</v>
      </c>
      <c r="F143" s="230">
        <v>515</v>
      </c>
      <c r="G143" s="230">
        <v>515</v>
      </c>
    </row>
    <row r="144" spans="1:7" ht="63">
      <c r="A144" s="226" t="s">
        <v>467</v>
      </c>
      <c r="B144" s="227">
        <v>4</v>
      </c>
      <c r="C144" s="227">
        <v>12</v>
      </c>
      <c r="D144" s="228" t="s">
        <v>468</v>
      </c>
      <c r="E144" s="229" t="s">
        <v>379</v>
      </c>
      <c r="F144" s="230">
        <v>515</v>
      </c>
      <c r="G144" s="230">
        <v>515</v>
      </c>
    </row>
    <row r="145" spans="1:7" ht="63">
      <c r="A145" s="226" t="s">
        <v>469</v>
      </c>
      <c r="B145" s="227">
        <v>4</v>
      </c>
      <c r="C145" s="227">
        <v>12</v>
      </c>
      <c r="D145" s="228" t="s">
        <v>470</v>
      </c>
      <c r="E145" s="229" t="s">
        <v>379</v>
      </c>
      <c r="F145" s="230">
        <v>515</v>
      </c>
      <c r="G145" s="230">
        <v>515</v>
      </c>
    </row>
    <row r="146" spans="1:7" ht="31.5">
      <c r="A146" s="226" t="s">
        <v>392</v>
      </c>
      <c r="B146" s="227">
        <v>4</v>
      </c>
      <c r="C146" s="227">
        <v>12</v>
      </c>
      <c r="D146" s="228" t="s">
        <v>470</v>
      </c>
      <c r="E146" s="229" t="s">
        <v>393</v>
      </c>
      <c r="F146" s="230">
        <v>515</v>
      </c>
      <c r="G146" s="230">
        <v>515</v>
      </c>
    </row>
    <row r="147" spans="1:7" ht="47.25">
      <c r="A147" s="226" t="s">
        <v>501</v>
      </c>
      <c r="B147" s="227">
        <v>4</v>
      </c>
      <c r="C147" s="227">
        <v>12</v>
      </c>
      <c r="D147" s="228" t="s">
        <v>502</v>
      </c>
      <c r="E147" s="229" t="s">
        <v>379</v>
      </c>
      <c r="F147" s="230">
        <v>60</v>
      </c>
      <c r="G147" s="230">
        <v>60</v>
      </c>
    </row>
    <row r="148" spans="1:7" ht="63">
      <c r="A148" s="226" t="s">
        <v>503</v>
      </c>
      <c r="B148" s="227">
        <v>4</v>
      </c>
      <c r="C148" s="227">
        <v>12</v>
      </c>
      <c r="D148" s="228" t="s">
        <v>504</v>
      </c>
      <c r="E148" s="229" t="s">
        <v>379</v>
      </c>
      <c r="F148" s="230">
        <v>60</v>
      </c>
      <c r="G148" s="230">
        <v>60</v>
      </c>
    </row>
    <row r="149" spans="1:7" ht="78.75">
      <c r="A149" s="226" t="s">
        <v>505</v>
      </c>
      <c r="B149" s="227">
        <v>4</v>
      </c>
      <c r="C149" s="227">
        <v>12</v>
      </c>
      <c r="D149" s="228" t="s">
        <v>506</v>
      </c>
      <c r="E149" s="229" t="s">
        <v>379</v>
      </c>
      <c r="F149" s="230">
        <v>50</v>
      </c>
      <c r="G149" s="230">
        <v>50</v>
      </c>
    </row>
    <row r="150" spans="1:7">
      <c r="A150" s="226" t="s">
        <v>398</v>
      </c>
      <c r="B150" s="227">
        <v>4</v>
      </c>
      <c r="C150" s="227">
        <v>12</v>
      </c>
      <c r="D150" s="228" t="s">
        <v>506</v>
      </c>
      <c r="E150" s="229" t="s">
        <v>399</v>
      </c>
      <c r="F150" s="230">
        <v>50</v>
      </c>
      <c r="G150" s="230">
        <v>50</v>
      </c>
    </row>
    <row r="151" spans="1:7" ht="31.5">
      <c r="A151" s="226" t="s">
        <v>507</v>
      </c>
      <c r="B151" s="227">
        <v>4</v>
      </c>
      <c r="C151" s="227">
        <v>12</v>
      </c>
      <c r="D151" s="228" t="s">
        <v>508</v>
      </c>
      <c r="E151" s="229" t="s">
        <v>379</v>
      </c>
      <c r="F151" s="230">
        <v>10</v>
      </c>
      <c r="G151" s="230">
        <v>10</v>
      </c>
    </row>
    <row r="152" spans="1:7" ht="31.5">
      <c r="A152" s="226" t="s">
        <v>392</v>
      </c>
      <c r="B152" s="227">
        <v>4</v>
      </c>
      <c r="C152" s="227">
        <v>12</v>
      </c>
      <c r="D152" s="228" t="s">
        <v>508</v>
      </c>
      <c r="E152" s="229" t="s">
        <v>393</v>
      </c>
      <c r="F152" s="230">
        <v>10</v>
      </c>
      <c r="G152" s="230">
        <v>10</v>
      </c>
    </row>
    <row r="153" spans="1:7" s="225" customFormat="1">
      <c r="A153" s="220" t="s">
        <v>509</v>
      </c>
      <c r="B153" s="221">
        <v>5</v>
      </c>
      <c r="C153" s="221">
        <v>0</v>
      </c>
      <c r="D153" s="222" t="s">
        <v>379</v>
      </c>
      <c r="E153" s="223" t="s">
        <v>379</v>
      </c>
      <c r="F153" s="224">
        <v>3232.1</v>
      </c>
      <c r="G153" s="224">
        <v>3135.7</v>
      </c>
    </row>
    <row r="154" spans="1:7">
      <c r="A154" s="226" t="s">
        <v>510</v>
      </c>
      <c r="B154" s="227">
        <v>5</v>
      </c>
      <c r="C154" s="227">
        <v>1</v>
      </c>
      <c r="D154" s="228" t="s">
        <v>379</v>
      </c>
      <c r="E154" s="229" t="s">
        <v>379</v>
      </c>
      <c r="F154" s="230">
        <v>224.9</v>
      </c>
      <c r="G154" s="230">
        <v>224.9</v>
      </c>
    </row>
    <row r="155" spans="1:7">
      <c r="A155" s="226" t="s">
        <v>511</v>
      </c>
      <c r="B155" s="227">
        <v>5</v>
      </c>
      <c r="C155" s="227">
        <v>1</v>
      </c>
      <c r="D155" s="228" t="s">
        <v>512</v>
      </c>
      <c r="E155" s="229" t="s">
        <v>379</v>
      </c>
      <c r="F155" s="230">
        <v>224.9</v>
      </c>
      <c r="G155" s="230">
        <v>224.9</v>
      </c>
    </row>
    <row r="156" spans="1:7">
      <c r="A156" s="226" t="s">
        <v>513</v>
      </c>
      <c r="B156" s="227">
        <v>5</v>
      </c>
      <c r="C156" s="227">
        <v>1</v>
      </c>
      <c r="D156" s="228" t="s">
        <v>514</v>
      </c>
      <c r="E156" s="229" t="s">
        <v>379</v>
      </c>
      <c r="F156" s="230">
        <v>224.9</v>
      </c>
      <c r="G156" s="230">
        <v>224.9</v>
      </c>
    </row>
    <row r="157" spans="1:7" ht="31.5">
      <c r="A157" s="226" t="s">
        <v>515</v>
      </c>
      <c r="B157" s="227">
        <v>5</v>
      </c>
      <c r="C157" s="227">
        <v>1</v>
      </c>
      <c r="D157" s="228" t="s">
        <v>516</v>
      </c>
      <c r="E157" s="229" t="s">
        <v>379</v>
      </c>
      <c r="F157" s="230">
        <v>224.9</v>
      </c>
      <c r="G157" s="230">
        <v>224.9</v>
      </c>
    </row>
    <row r="158" spans="1:7" ht="31.5">
      <c r="A158" s="226" t="s">
        <v>392</v>
      </c>
      <c r="B158" s="227">
        <v>5</v>
      </c>
      <c r="C158" s="227">
        <v>1</v>
      </c>
      <c r="D158" s="228" t="s">
        <v>516</v>
      </c>
      <c r="E158" s="229" t="s">
        <v>393</v>
      </c>
      <c r="F158" s="230">
        <v>224.9</v>
      </c>
      <c r="G158" s="230">
        <v>224.9</v>
      </c>
    </row>
    <row r="159" spans="1:7" ht="31.5">
      <c r="A159" s="226" t="s">
        <v>517</v>
      </c>
      <c r="B159" s="227">
        <v>5</v>
      </c>
      <c r="C159" s="227">
        <v>5</v>
      </c>
      <c r="D159" s="228" t="s">
        <v>379</v>
      </c>
      <c r="E159" s="229" t="s">
        <v>379</v>
      </c>
      <c r="F159" s="230">
        <v>3007.2</v>
      </c>
      <c r="G159" s="230">
        <v>2910.8</v>
      </c>
    </row>
    <row r="160" spans="1:7" ht="31.5">
      <c r="A160" s="226" t="s">
        <v>381</v>
      </c>
      <c r="B160" s="227">
        <v>5</v>
      </c>
      <c r="C160" s="227">
        <v>5</v>
      </c>
      <c r="D160" s="228" t="s">
        <v>382</v>
      </c>
      <c r="E160" s="229" t="s">
        <v>379</v>
      </c>
      <c r="F160" s="230">
        <v>3007.2</v>
      </c>
      <c r="G160" s="230">
        <v>2910.8</v>
      </c>
    </row>
    <row r="161" spans="1:7">
      <c r="A161" s="226" t="s">
        <v>389</v>
      </c>
      <c r="B161" s="227">
        <v>5</v>
      </c>
      <c r="C161" s="227">
        <v>5</v>
      </c>
      <c r="D161" s="228" t="s">
        <v>390</v>
      </c>
      <c r="E161" s="229" t="s">
        <v>379</v>
      </c>
      <c r="F161" s="230">
        <v>3007.2</v>
      </c>
      <c r="G161" s="230">
        <v>2910.8</v>
      </c>
    </row>
    <row r="162" spans="1:7" ht="31.5">
      <c r="A162" s="226" t="s">
        <v>385</v>
      </c>
      <c r="B162" s="227">
        <v>5</v>
      </c>
      <c r="C162" s="227">
        <v>5</v>
      </c>
      <c r="D162" s="228" t="s">
        <v>391</v>
      </c>
      <c r="E162" s="229" t="s">
        <v>379</v>
      </c>
      <c r="F162" s="230">
        <v>3007.2</v>
      </c>
      <c r="G162" s="230">
        <v>2910.8</v>
      </c>
    </row>
    <row r="163" spans="1:7" ht="78.75">
      <c r="A163" s="226" t="s">
        <v>387</v>
      </c>
      <c r="B163" s="227">
        <v>5</v>
      </c>
      <c r="C163" s="227">
        <v>5</v>
      </c>
      <c r="D163" s="228" t="s">
        <v>391</v>
      </c>
      <c r="E163" s="229" t="s">
        <v>230</v>
      </c>
      <c r="F163" s="230">
        <v>2995.2</v>
      </c>
      <c r="G163" s="230">
        <v>2898.8</v>
      </c>
    </row>
    <row r="164" spans="1:7" ht="31.5">
      <c r="A164" s="226" t="s">
        <v>392</v>
      </c>
      <c r="B164" s="227">
        <v>5</v>
      </c>
      <c r="C164" s="227">
        <v>5</v>
      </c>
      <c r="D164" s="228" t="s">
        <v>391</v>
      </c>
      <c r="E164" s="229" t="s">
        <v>393</v>
      </c>
      <c r="F164" s="230">
        <v>12</v>
      </c>
      <c r="G164" s="230">
        <v>12</v>
      </c>
    </row>
    <row r="165" spans="1:7" s="225" customFormat="1">
      <c r="A165" s="220" t="s">
        <v>528</v>
      </c>
      <c r="B165" s="221">
        <v>7</v>
      </c>
      <c r="C165" s="221">
        <v>0</v>
      </c>
      <c r="D165" s="222" t="s">
        <v>379</v>
      </c>
      <c r="E165" s="223" t="s">
        <v>379</v>
      </c>
      <c r="F165" s="224">
        <v>510916.5</v>
      </c>
      <c r="G165" s="224">
        <v>488581.8</v>
      </c>
    </row>
    <row r="166" spans="1:7">
      <c r="A166" s="226" t="s">
        <v>529</v>
      </c>
      <c r="B166" s="227">
        <v>7</v>
      </c>
      <c r="C166" s="227">
        <v>1</v>
      </c>
      <c r="D166" s="228" t="s">
        <v>379</v>
      </c>
      <c r="E166" s="229" t="s">
        <v>379</v>
      </c>
      <c r="F166" s="230">
        <v>136062.39999999999</v>
      </c>
      <c r="G166" s="230">
        <v>131222.70000000001</v>
      </c>
    </row>
    <row r="167" spans="1:7">
      <c r="A167" s="226" t="s">
        <v>530</v>
      </c>
      <c r="B167" s="227">
        <v>7</v>
      </c>
      <c r="C167" s="227">
        <v>1</v>
      </c>
      <c r="D167" s="228" t="s">
        <v>531</v>
      </c>
      <c r="E167" s="229" t="s">
        <v>379</v>
      </c>
      <c r="F167" s="230">
        <v>134234.9</v>
      </c>
      <c r="G167" s="230">
        <v>128656.3</v>
      </c>
    </row>
    <row r="168" spans="1:7" ht="31.5">
      <c r="A168" s="226" t="s">
        <v>447</v>
      </c>
      <c r="B168" s="227">
        <v>7</v>
      </c>
      <c r="C168" s="227">
        <v>1</v>
      </c>
      <c r="D168" s="228" t="s">
        <v>532</v>
      </c>
      <c r="E168" s="229" t="s">
        <v>379</v>
      </c>
      <c r="F168" s="230">
        <v>23339.4</v>
      </c>
      <c r="G168" s="230">
        <v>23399.3</v>
      </c>
    </row>
    <row r="169" spans="1:7" ht="31.5">
      <c r="A169" s="226" t="s">
        <v>392</v>
      </c>
      <c r="B169" s="227">
        <v>7</v>
      </c>
      <c r="C169" s="227">
        <v>1</v>
      </c>
      <c r="D169" s="228" t="s">
        <v>532</v>
      </c>
      <c r="E169" s="229" t="s">
        <v>393</v>
      </c>
      <c r="F169" s="230">
        <v>21686.1</v>
      </c>
      <c r="G169" s="230">
        <v>21746</v>
      </c>
    </row>
    <row r="170" spans="1:7">
      <c r="A170" s="226" t="s">
        <v>398</v>
      </c>
      <c r="B170" s="227">
        <v>7</v>
      </c>
      <c r="C170" s="227">
        <v>1</v>
      </c>
      <c r="D170" s="228" t="s">
        <v>532</v>
      </c>
      <c r="E170" s="229" t="s">
        <v>399</v>
      </c>
      <c r="F170" s="230">
        <v>1653.3</v>
      </c>
      <c r="G170" s="230">
        <v>1653.3</v>
      </c>
    </row>
    <row r="171" spans="1:7" ht="63">
      <c r="A171" s="226" t="s">
        <v>534</v>
      </c>
      <c r="B171" s="227">
        <v>7</v>
      </c>
      <c r="C171" s="227">
        <v>1</v>
      </c>
      <c r="D171" s="228" t="s">
        <v>535</v>
      </c>
      <c r="E171" s="229" t="s">
        <v>379</v>
      </c>
      <c r="F171" s="230">
        <v>110895.5</v>
      </c>
      <c r="G171" s="230">
        <v>105257</v>
      </c>
    </row>
    <row r="172" spans="1:7" ht="78.75">
      <c r="A172" s="226" t="s">
        <v>387</v>
      </c>
      <c r="B172" s="227">
        <v>7</v>
      </c>
      <c r="C172" s="227">
        <v>1</v>
      </c>
      <c r="D172" s="228" t="s">
        <v>535</v>
      </c>
      <c r="E172" s="229" t="s">
        <v>230</v>
      </c>
      <c r="F172" s="230">
        <v>110183.5</v>
      </c>
      <c r="G172" s="230">
        <v>104545</v>
      </c>
    </row>
    <row r="173" spans="1:7" ht="31.5">
      <c r="A173" s="226" t="s">
        <v>392</v>
      </c>
      <c r="B173" s="227">
        <v>7</v>
      </c>
      <c r="C173" s="227">
        <v>1</v>
      </c>
      <c r="D173" s="228" t="s">
        <v>535</v>
      </c>
      <c r="E173" s="229" t="s">
        <v>393</v>
      </c>
      <c r="F173" s="230">
        <v>712</v>
      </c>
      <c r="G173" s="230">
        <v>712</v>
      </c>
    </row>
    <row r="174" spans="1:7" ht="31.5">
      <c r="A174" s="226" t="s">
        <v>536</v>
      </c>
      <c r="B174" s="227">
        <v>7</v>
      </c>
      <c r="C174" s="227">
        <v>1</v>
      </c>
      <c r="D174" s="228" t="s">
        <v>537</v>
      </c>
      <c r="E174" s="229" t="s">
        <v>379</v>
      </c>
      <c r="F174" s="230">
        <v>1043</v>
      </c>
      <c r="G174" s="230">
        <v>1043</v>
      </c>
    </row>
    <row r="175" spans="1:7" ht="63">
      <c r="A175" s="226" t="s">
        <v>538</v>
      </c>
      <c r="B175" s="227">
        <v>7</v>
      </c>
      <c r="C175" s="227">
        <v>1</v>
      </c>
      <c r="D175" s="228" t="s">
        <v>539</v>
      </c>
      <c r="E175" s="229" t="s">
        <v>379</v>
      </c>
      <c r="F175" s="230">
        <v>1043</v>
      </c>
      <c r="G175" s="230">
        <v>1043</v>
      </c>
    </row>
    <row r="176" spans="1:7" ht="47.25">
      <c r="A176" s="226" t="s">
        <v>540</v>
      </c>
      <c r="B176" s="227">
        <v>7</v>
      </c>
      <c r="C176" s="227">
        <v>1</v>
      </c>
      <c r="D176" s="228" t="s">
        <v>541</v>
      </c>
      <c r="E176" s="229" t="s">
        <v>379</v>
      </c>
      <c r="F176" s="230">
        <v>1043</v>
      </c>
      <c r="G176" s="230">
        <v>1043</v>
      </c>
    </row>
    <row r="177" spans="1:7" ht="31.5">
      <c r="A177" s="226" t="s">
        <v>392</v>
      </c>
      <c r="B177" s="227">
        <v>7</v>
      </c>
      <c r="C177" s="227">
        <v>1</v>
      </c>
      <c r="D177" s="228" t="s">
        <v>541</v>
      </c>
      <c r="E177" s="229" t="s">
        <v>393</v>
      </c>
      <c r="F177" s="230">
        <v>1043</v>
      </c>
      <c r="G177" s="230">
        <v>1043</v>
      </c>
    </row>
    <row r="178" spans="1:7" ht="63">
      <c r="A178" s="226" t="s">
        <v>402</v>
      </c>
      <c r="B178" s="227">
        <v>7</v>
      </c>
      <c r="C178" s="227">
        <v>1</v>
      </c>
      <c r="D178" s="228" t="s">
        <v>403</v>
      </c>
      <c r="E178" s="229" t="s">
        <v>379</v>
      </c>
      <c r="F178" s="230">
        <v>12</v>
      </c>
      <c r="G178" s="230">
        <v>48.4</v>
      </c>
    </row>
    <row r="179" spans="1:7" ht="78.75">
      <c r="A179" s="226" t="s">
        <v>404</v>
      </c>
      <c r="B179" s="227">
        <v>7</v>
      </c>
      <c r="C179" s="227">
        <v>1</v>
      </c>
      <c r="D179" s="228" t="s">
        <v>405</v>
      </c>
      <c r="E179" s="229" t="s">
        <v>379</v>
      </c>
      <c r="F179" s="230">
        <v>12</v>
      </c>
      <c r="G179" s="230">
        <v>48.4</v>
      </c>
    </row>
    <row r="180" spans="1:7" ht="63">
      <c r="A180" s="226" t="s">
        <v>542</v>
      </c>
      <c r="B180" s="227">
        <v>7</v>
      </c>
      <c r="C180" s="227">
        <v>1</v>
      </c>
      <c r="D180" s="228" t="s">
        <v>543</v>
      </c>
      <c r="E180" s="229" t="s">
        <v>379</v>
      </c>
      <c r="F180" s="230">
        <v>12</v>
      </c>
      <c r="G180" s="230">
        <v>48.4</v>
      </c>
    </row>
    <row r="181" spans="1:7" ht="31.5">
      <c r="A181" s="226" t="s">
        <v>392</v>
      </c>
      <c r="B181" s="227">
        <v>7</v>
      </c>
      <c r="C181" s="227">
        <v>1</v>
      </c>
      <c r="D181" s="228" t="s">
        <v>543</v>
      </c>
      <c r="E181" s="229" t="s">
        <v>393</v>
      </c>
      <c r="F181" s="230">
        <v>12</v>
      </c>
      <c r="G181" s="230">
        <v>48.4</v>
      </c>
    </row>
    <row r="182" spans="1:7" ht="31.5">
      <c r="A182" s="226" t="s">
        <v>544</v>
      </c>
      <c r="B182" s="227">
        <v>7</v>
      </c>
      <c r="C182" s="227">
        <v>1</v>
      </c>
      <c r="D182" s="228" t="s">
        <v>545</v>
      </c>
      <c r="E182" s="229" t="s">
        <v>379</v>
      </c>
      <c r="F182" s="230">
        <v>752.5</v>
      </c>
      <c r="G182" s="230">
        <v>1455</v>
      </c>
    </row>
    <row r="183" spans="1:7" ht="31.5">
      <c r="A183" s="226" t="s">
        <v>546</v>
      </c>
      <c r="B183" s="227">
        <v>7</v>
      </c>
      <c r="C183" s="227">
        <v>1</v>
      </c>
      <c r="D183" s="228" t="s">
        <v>547</v>
      </c>
      <c r="E183" s="229" t="s">
        <v>379</v>
      </c>
      <c r="F183" s="230">
        <v>752.5</v>
      </c>
      <c r="G183" s="230">
        <v>1455</v>
      </c>
    </row>
    <row r="184" spans="1:7" ht="78.75">
      <c r="A184" s="226" t="s">
        <v>550</v>
      </c>
      <c r="B184" s="227">
        <v>7</v>
      </c>
      <c r="C184" s="227">
        <v>1</v>
      </c>
      <c r="D184" s="228" t="s">
        <v>551</v>
      </c>
      <c r="E184" s="229" t="s">
        <v>379</v>
      </c>
      <c r="F184" s="230">
        <v>752.5</v>
      </c>
      <c r="G184" s="230">
        <v>1455</v>
      </c>
    </row>
    <row r="185" spans="1:7" ht="31.5">
      <c r="A185" s="226" t="s">
        <v>392</v>
      </c>
      <c r="B185" s="227">
        <v>7</v>
      </c>
      <c r="C185" s="227">
        <v>1</v>
      </c>
      <c r="D185" s="228" t="s">
        <v>551</v>
      </c>
      <c r="E185" s="229" t="s">
        <v>393</v>
      </c>
      <c r="F185" s="230">
        <v>752.5</v>
      </c>
      <c r="G185" s="230">
        <v>1455</v>
      </c>
    </row>
    <row r="186" spans="1:7" ht="47.25">
      <c r="A186" s="226" t="s">
        <v>552</v>
      </c>
      <c r="B186" s="227">
        <v>7</v>
      </c>
      <c r="C186" s="227">
        <v>1</v>
      </c>
      <c r="D186" s="228" t="s">
        <v>553</v>
      </c>
      <c r="E186" s="229" t="s">
        <v>379</v>
      </c>
      <c r="F186" s="230">
        <v>20</v>
      </c>
      <c r="G186" s="230">
        <v>20</v>
      </c>
    </row>
    <row r="187" spans="1:7" ht="63">
      <c r="A187" s="226" t="s">
        <v>554</v>
      </c>
      <c r="B187" s="227">
        <v>7</v>
      </c>
      <c r="C187" s="227">
        <v>1</v>
      </c>
      <c r="D187" s="228" t="s">
        <v>555</v>
      </c>
      <c r="E187" s="229" t="s">
        <v>379</v>
      </c>
      <c r="F187" s="230">
        <v>20</v>
      </c>
      <c r="G187" s="230">
        <v>20</v>
      </c>
    </row>
    <row r="188" spans="1:7" ht="63">
      <c r="A188" s="226" t="s">
        <v>556</v>
      </c>
      <c r="B188" s="227">
        <v>7</v>
      </c>
      <c r="C188" s="227">
        <v>1</v>
      </c>
      <c r="D188" s="228" t="s">
        <v>557</v>
      </c>
      <c r="E188" s="229" t="s">
        <v>379</v>
      </c>
      <c r="F188" s="230">
        <v>20</v>
      </c>
      <c r="G188" s="230">
        <v>20</v>
      </c>
    </row>
    <row r="189" spans="1:7" ht="31.5">
      <c r="A189" s="226" t="s">
        <v>392</v>
      </c>
      <c r="B189" s="227">
        <v>7</v>
      </c>
      <c r="C189" s="227">
        <v>1</v>
      </c>
      <c r="D189" s="228" t="s">
        <v>557</v>
      </c>
      <c r="E189" s="229" t="s">
        <v>393</v>
      </c>
      <c r="F189" s="230">
        <v>20</v>
      </c>
      <c r="G189" s="230">
        <v>20</v>
      </c>
    </row>
    <row r="190" spans="1:7">
      <c r="A190" s="226" t="s">
        <v>558</v>
      </c>
      <c r="B190" s="227">
        <v>7</v>
      </c>
      <c r="C190" s="227">
        <v>2</v>
      </c>
      <c r="D190" s="228" t="s">
        <v>379</v>
      </c>
      <c r="E190" s="229" t="s">
        <v>379</v>
      </c>
      <c r="F190" s="230">
        <v>349981.7</v>
      </c>
      <c r="G190" s="230">
        <v>333642.59999999998</v>
      </c>
    </row>
    <row r="191" spans="1:7" ht="31.5">
      <c r="A191" s="226" t="s">
        <v>559</v>
      </c>
      <c r="B191" s="227">
        <v>7</v>
      </c>
      <c r="C191" s="227">
        <v>2</v>
      </c>
      <c r="D191" s="228" t="s">
        <v>560</v>
      </c>
      <c r="E191" s="229" t="s">
        <v>379</v>
      </c>
      <c r="F191" s="230">
        <v>336896.7</v>
      </c>
      <c r="G191" s="230">
        <v>321048.3</v>
      </c>
    </row>
    <row r="192" spans="1:7" ht="31.5">
      <c r="A192" s="226" t="s">
        <v>447</v>
      </c>
      <c r="B192" s="227">
        <v>7</v>
      </c>
      <c r="C192" s="227">
        <v>2</v>
      </c>
      <c r="D192" s="228" t="s">
        <v>561</v>
      </c>
      <c r="E192" s="229" t="s">
        <v>379</v>
      </c>
      <c r="F192" s="230">
        <v>15348.1</v>
      </c>
      <c r="G192" s="230">
        <v>15428.7</v>
      </c>
    </row>
    <row r="193" spans="1:7" ht="31.5">
      <c r="A193" s="226" t="s">
        <v>392</v>
      </c>
      <c r="B193" s="227">
        <v>7</v>
      </c>
      <c r="C193" s="227">
        <v>2</v>
      </c>
      <c r="D193" s="228" t="s">
        <v>561</v>
      </c>
      <c r="E193" s="229" t="s">
        <v>393</v>
      </c>
      <c r="F193" s="230">
        <v>13515.2</v>
      </c>
      <c r="G193" s="230">
        <v>13595.8</v>
      </c>
    </row>
    <row r="194" spans="1:7">
      <c r="A194" s="226" t="s">
        <v>562</v>
      </c>
      <c r="B194" s="227">
        <v>7</v>
      </c>
      <c r="C194" s="227">
        <v>2</v>
      </c>
      <c r="D194" s="228" t="s">
        <v>561</v>
      </c>
      <c r="E194" s="229" t="s">
        <v>563</v>
      </c>
      <c r="F194" s="230">
        <v>9</v>
      </c>
      <c r="G194" s="230">
        <v>9</v>
      </c>
    </row>
    <row r="195" spans="1:7">
      <c r="A195" s="226" t="s">
        <v>398</v>
      </c>
      <c r="B195" s="227">
        <v>7</v>
      </c>
      <c r="C195" s="227">
        <v>2</v>
      </c>
      <c r="D195" s="228" t="s">
        <v>561</v>
      </c>
      <c r="E195" s="229" t="s">
        <v>399</v>
      </c>
      <c r="F195" s="230">
        <v>1823.9</v>
      </c>
      <c r="G195" s="230">
        <v>1823.9</v>
      </c>
    </row>
    <row r="196" spans="1:7" ht="94.5">
      <c r="A196" s="226" t="s">
        <v>565</v>
      </c>
      <c r="B196" s="227">
        <v>7</v>
      </c>
      <c r="C196" s="227">
        <v>2</v>
      </c>
      <c r="D196" s="228" t="s">
        <v>566</v>
      </c>
      <c r="E196" s="229" t="s">
        <v>379</v>
      </c>
      <c r="F196" s="230">
        <v>321548.59999999998</v>
      </c>
      <c r="G196" s="230">
        <v>305619.59999999998</v>
      </c>
    </row>
    <row r="197" spans="1:7" ht="78.75">
      <c r="A197" s="226" t="s">
        <v>387</v>
      </c>
      <c r="B197" s="227">
        <v>7</v>
      </c>
      <c r="C197" s="227">
        <v>2</v>
      </c>
      <c r="D197" s="228" t="s">
        <v>566</v>
      </c>
      <c r="E197" s="229" t="s">
        <v>230</v>
      </c>
      <c r="F197" s="230">
        <v>315637.09999999998</v>
      </c>
      <c r="G197" s="230">
        <v>299708.09999999998</v>
      </c>
    </row>
    <row r="198" spans="1:7" ht="31.5">
      <c r="A198" s="226" t="s">
        <v>392</v>
      </c>
      <c r="B198" s="227">
        <v>7</v>
      </c>
      <c r="C198" s="227">
        <v>2</v>
      </c>
      <c r="D198" s="228" t="s">
        <v>566</v>
      </c>
      <c r="E198" s="229" t="s">
        <v>393</v>
      </c>
      <c r="F198" s="230">
        <v>5911.5</v>
      </c>
      <c r="G198" s="230">
        <v>5911.5</v>
      </c>
    </row>
    <row r="199" spans="1:7" ht="47.25">
      <c r="A199" s="226" t="s">
        <v>567</v>
      </c>
      <c r="B199" s="227">
        <v>7</v>
      </c>
      <c r="C199" s="227">
        <v>2</v>
      </c>
      <c r="D199" s="228" t="s">
        <v>568</v>
      </c>
      <c r="E199" s="229" t="s">
        <v>379</v>
      </c>
      <c r="F199" s="230">
        <v>100</v>
      </c>
      <c r="G199" s="230">
        <v>100</v>
      </c>
    </row>
    <row r="200" spans="1:7" ht="63">
      <c r="A200" s="226" t="s">
        <v>569</v>
      </c>
      <c r="B200" s="227">
        <v>7</v>
      </c>
      <c r="C200" s="227">
        <v>2</v>
      </c>
      <c r="D200" s="228" t="s">
        <v>570</v>
      </c>
      <c r="E200" s="229" t="s">
        <v>379</v>
      </c>
      <c r="F200" s="230">
        <v>100</v>
      </c>
      <c r="G200" s="230">
        <v>100</v>
      </c>
    </row>
    <row r="201" spans="1:7" ht="63">
      <c r="A201" s="226" t="s">
        <v>571</v>
      </c>
      <c r="B201" s="227">
        <v>7</v>
      </c>
      <c r="C201" s="227">
        <v>2</v>
      </c>
      <c r="D201" s="228" t="s">
        <v>572</v>
      </c>
      <c r="E201" s="229" t="s">
        <v>379</v>
      </c>
      <c r="F201" s="230">
        <v>100</v>
      </c>
      <c r="G201" s="230">
        <v>100</v>
      </c>
    </row>
    <row r="202" spans="1:7" ht="31.5">
      <c r="A202" s="226" t="s">
        <v>392</v>
      </c>
      <c r="B202" s="227">
        <v>7</v>
      </c>
      <c r="C202" s="227">
        <v>2</v>
      </c>
      <c r="D202" s="228" t="s">
        <v>572</v>
      </c>
      <c r="E202" s="229" t="s">
        <v>393</v>
      </c>
      <c r="F202" s="230">
        <v>100</v>
      </c>
      <c r="G202" s="230">
        <v>100</v>
      </c>
    </row>
    <row r="203" spans="1:7" ht="31.5">
      <c r="A203" s="226" t="s">
        <v>573</v>
      </c>
      <c r="B203" s="227">
        <v>7</v>
      </c>
      <c r="C203" s="227">
        <v>2</v>
      </c>
      <c r="D203" s="228" t="s">
        <v>574</v>
      </c>
      <c r="E203" s="229" t="s">
        <v>379</v>
      </c>
      <c r="F203" s="230">
        <v>7500</v>
      </c>
      <c r="G203" s="230">
        <v>7801</v>
      </c>
    </row>
    <row r="204" spans="1:7" ht="47.25">
      <c r="A204" s="226" t="s">
        <v>575</v>
      </c>
      <c r="B204" s="227">
        <v>7</v>
      </c>
      <c r="C204" s="227">
        <v>2</v>
      </c>
      <c r="D204" s="228" t="s">
        <v>576</v>
      </c>
      <c r="E204" s="229" t="s">
        <v>379</v>
      </c>
      <c r="F204" s="230">
        <v>7500</v>
      </c>
      <c r="G204" s="230">
        <v>7801</v>
      </c>
    </row>
    <row r="205" spans="1:7" ht="110.25">
      <c r="A205" s="226" t="s">
        <v>577</v>
      </c>
      <c r="B205" s="227">
        <v>7</v>
      </c>
      <c r="C205" s="227">
        <v>2</v>
      </c>
      <c r="D205" s="228" t="s">
        <v>578</v>
      </c>
      <c r="E205" s="229" t="s">
        <v>379</v>
      </c>
      <c r="F205" s="230">
        <v>0</v>
      </c>
      <c r="G205" s="230">
        <v>471</v>
      </c>
    </row>
    <row r="206" spans="1:7" ht="31.5">
      <c r="A206" s="226" t="s">
        <v>392</v>
      </c>
      <c r="B206" s="227">
        <v>7</v>
      </c>
      <c r="C206" s="227">
        <v>2</v>
      </c>
      <c r="D206" s="228" t="s">
        <v>578</v>
      </c>
      <c r="E206" s="229" t="s">
        <v>393</v>
      </c>
      <c r="F206" s="230">
        <v>0</v>
      </c>
      <c r="G206" s="230">
        <v>471</v>
      </c>
    </row>
    <row r="207" spans="1:7" ht="63">
      <c r="A207" s="226" t="s">
        <v>579</v>
      </c>
      <c r="B207" s="227">
        <v>7</v>
      </c>
      <c r="C207" s="227">
        <v>2</v>
      </c>
      <c r="D207" s="228" t="s">
        <v>580</v>
      </c>
      <c r="E207" s="229" t="s">
        <v>379</v>
      </c>
      <c r="F207" s="230">
        <v>7155</v>
      </c>
      <c r="G207" s="230">
        <v>6986</v>
      </c>
    </row>
    <row r="208" spans="1:7" ht="31.5">
      <c r="A208" s="226" t="s">
        <v>392</v>
      </c>
      <c r="B208" s="227">
        <v>7</v>
      </c>
      <c r="C208" s="227">
        <v>2</v>
      </c>
      <c r="D208" s="228" t="s">
        <v>580</v>
      </c>
      <c r="E208" s="229" t="s">
        <v>393</v>
      </c>
      <c r="F208" s="230">
        <v>7155</v>
      </c>
      <c r="G208" s="230">
        <v>6986</v>
      </c>
    </row>
    <row r="209" spans="1:7" ht="63">
      <c r="A209" s="226" t="s">
        <v>581</v>
      </c>
      <c r="B209" s="227">
        <v>7</v>
      </c>
      <c r="C209" s="227">
        <v>2</v>
      </c>
      <c r="D209" s="228" t="s">
        <v>582</v>
      </c>
      <c r="E209" s="229" t="s">
        <v>379</v>
      </c>
      <c r="F209" s="230">
        <v>345</v>
      </c>
      <c r="G209" s="230">
        <v>344</v>
      </c>
    </row>
    <row r="210" spans="1:7" ht="31.5">
      <c r="A210" s="226" t="s">
        <v>392</v>
      </c>
      <c r="B210" s="227">
        <v>7</v>
      </c>
      <c r="C210" s="227">
        <v>2</v>
      </c>
      <c r="D210" s="228" t="s">
        <v>582</v>
      </c>
      <c r="E210" s="229" t="s">
        <v>393</v>
      </c>
      <c r="F210" s="230">
        <v>345</v>
      </c>
      <c r="G210" s="230">
        <v>344</v>
      </c>
    </row>
    <row r="211" spans="1:7" ht="31.5">
      <c r="A211" s="226" t="s">
        <v>536</v>
      </c>
      <c r="B211" s="227">
        <v>7</v>
      </c>
      <c r="C211" s="227">
        <v>2</v>
      </c>
      <c r="D211" s="228" t="s">
        <v>537</v>
      </c>
      <c r="E211" s="229" t="s">
        <v>379</v>
      </c>
      <c r="F211" s="230">
        <v>1077</v>
      </c>
      <c r="G211" s="230">
        <v>1077</v>
      </c>
    </row>
    <row r="212" spans="1:7" ht="63">
      <c r="A212" s="226" t="s">
        <v>538</v>
      </c>
      <c r="B212" s="227">
        <v>7</v>
      </c>
      <c r="C212" s="227">
        <v>2</v>
      </c>
      <c r="D212" s="228" t="s">
        <v>539</v>
      </c>
      <c r="E212" s="229" t="s">
        <v>379</v>
      </c>
      <c r="F212" s="230">
        <v>1077</v>
      </c>
      <c r="G212" s="230">
        <v>1077</v>
      </c>
    </row>
    <row r="213" spans="1:7" ht="47.25">
      <c r="A213" s="226" t="s">
        <v>540</v>
      </c>
      <c r="B213" s="227">
        <v>7</v>
      </c>
      <c r="C213" s="227">
        <v>2</v>
      </c>
      <c r="D213" s="228" t="s">
        <v>541</v>
      </c>
      <c r="E213" s="229" t="s">
        <v>379</v>
      </c>
      <c r="F213" s="230">
        <v>1077</v>
      </c>
      <c r="G213" s="230">
        <v>1077</v>
      </c>
    </row>
    <row r="214" spans="1:7" ht="31.5">
      <c r="A214" s="226" t="s">
        <v>392</v>
      </c>
      <c r="B214" s="227">
        <v>7</v>
      </c>
      <c r="C214" s="227">
        <v>2</v>
      </c>
      <c r="D214" s="228" t="s">
        <v>541</v>
      </c>
      <c r="E214" s="229" t="s">
        <v>393</v>
      </c>
      <c r="F214" s="230">
        <v>1077</v>
      </c>
      <c r="G214" s="230">
        <v>1077</v>
      </c>
    </row>
    <row r="215" spans="1:7" ht="63">
      <c r="A215" s="226" t="s">
        <v>402</v>
      </c>
      <c r="B215" s="227">
        <v>7</v>
      </c>
      <c r="C215" s="227">
        <v>2</v>
      </c>
      <c r="D215" s="228" t="s">
        <v>403</v>
      </c>
      <c r="E215" s="229" t="s">
        <v>379</v>
      </c>
      <c r="F215" s="230">
        <v>27</v>
      </c>
      <c r="G215" s="230">
        <v>87.8</v>
      </c>
    </row>
    <row r="216" spans="1:7" ht="78.75">
      <c r="A216" s="226" t="s">
        <v>404</v>
      </c>
      <c r="B216" s="227">
        <v>7</v>
      </c>
      <c r="C216" s="227">
        <v>2</v>
      </c>
      <c r="D216" s="228" t="s">
        <v>405</v>
      </c>
      <c r="E216" s="229" t="s">
        <v>379</v>
      </c>
      <c r="F216" s="230">
        <v>27</v>
      </c>
      <c r="G216" s="230">
        <v>87.8</v>
      </c>
    </row>
    <row r="217" spans="1:7" ht="63">
      <c r="A217" s="226" t="s">
        <v>542</v>
      </c>
      <c r="B217" s="227">
        <v>7</v>
      </c>
      <c r="C217" s="227">
        <v>2</v>
      </c>
      <c r="D217" s="228" t="s">
        <v>543</v>
      </c>
      <c r="E217" s="229" t="s">
        <v>379</v>
      </c>
      <c r="F217" s="230">
        <v>27</v>
      </c>
      <c r="G217" s="230">
        <v>87.8</v>
      </c>
    </row>
    <row r="218" spans="1:7" ht="31.5">
      <c r="A218" s="226" t="s">
        <v>392</v>
      </c>
      <c r="B218" s="227">
        <v>7</v>
      </c>
      <c r="C218" s="227">
        <v>2</v>
      </c>
      <c r="D218" s="228" t="s">
        <v>543</v>
      </c>
      <c r="E218" s="229" t="s">
        <v>393</v>
      </c>
      <c r="F218" s="230">
        <v>27</v>
      </c>
      <c r="G218" s="230">
        <v>87.8</v>
      </c>
    </row>
    <row r="219" spans="1:7" ht="31.5">
      <c r="A219" s="226" t="s">
        <v>583</v>
      </c>
      <c r="B219" s="227">
        <v>7</v>
      </c>
      <c r="C219" s="227">
        <v>2</v>
      </c>
      <c r="D219" s="228" t="s">
        <v>584</v>
      </c>
      <c r="E219" s="229" t="s">
        <v>379</v>
      </c>
      <c r="F219" s="230">
        <v>1703.5</v>
      </c>
      <c r="G219" s="230">
        <v>1553.5</v>
      </c>
    </row>
    <row r="220" spans="1:7" ht="63">
      <c r="A220" s="226" t="s">
        <v>585</v>
      </c>
      <c r="B220" s="227">
        <v>7</v>
      </c>
      <c r="C220" s="227">
        <v>2</v>
      </c>
      <c r="D220" s="228" t="s">
        <v>586</v>
      </c>
      <c r="E220" s="229" t="s">
        <v>379</v>
      </c>
      <c r="F220" s="230">
        <v>1703.5</v>
      </c>
      <c r="G220" s="230">
        <v>1553.5</v>
      </c>
    </row>
    <row r="221" spans="1:7" ht="94.5">
      <c r="A221" s="226" t="s">
        <v>587</v>
      </c>
      <c r="B221" s="227">
        <v>7</v>
      </c>
      <c r="C221" s="227">
        <v>2</v>
      </c>
      <c r="D221" s="228" t="s">
        <v>588</v>
      </c>
      <c r="E221" s="229" t="s">
        <v>379</v>
      </c>
      <c r="F221" s="230">
        <v>1116.5</v>
      </c>
      <c r="G221" s="230">
        <v>966.5</v>
      </c>
    </row>
    <row r="222" spans="1:7" ht="31.5">
      <c r="A222" s="226" t="s">
        <v>392</v>
      </c>
      <c r="B222" s="227">
        <v>7</v>
      </c>
      <c r="C222" s="227">
        <v>2</v>
      </c>
      <c r="D222" s="228" t="s">
        <v>588</v>
      </c>
      <c r="E222" s="229" t="s">
        <v>393</v>
      </c>
      <c r="F222" s="230">
        <v>1116.5</v>
      </c>
      <c r="G222" s="230">
        <v>966.5</v>
      </c>
    </row>
    <row r="223" spans="1:7" ht="31.5">
      <c r="A223" s="226" t="s">
        <v>589</v>
      </c>
      <c r="B223" s="227">
        <v>7</v>
      </c>
      <c r="C223" s="227">
        <v>2</v>
      </c>
      <c r="D223" s="228" t="s">
        <v>590</v>
      </c>
      <c r="E223" s="229" t="s">
        <v>379</v>
      </c>
      <c r="F223" s="230">
        <v>587</v>
      </c>
      <c r="G223" s="230">
        <v>587</v>
      </c>
    </row>
    <row r="224" spans="1:7" ht="31.5">
      <c r="A224" s="226" t="s">
        <v>392</v>
      </c>
      <c r="B224" s="227">
        <v>7</v>
      </c>
      <c r="C224" s="227">
        <v>2</v>
      </c>
      <c r="D224" s="228" t="s">
        <v>590</v>
      </c>
      <c r="E224" s="229" t="s">
        <v>393</v>
      </c>
      <c r="F224" s="230">
        <v>587</v>
      </c>
      <c r="G224" s="230">
        <v>587</v>
      </c>
    </row>
    <row r="225" spans="1:7" ht="31.5">
      <c r="A225" s="226" t="s">
        <v>544</v>
      </c>
      <c r="B225" s="227">
        <v>7</v>
      </c>
      <c r="C225" s="227">
        <v>2</v>
      </c>
      <c r="D225" s="228" t="s">
        <v>545</v>
      </c>
      <c r="E225" s="229" t="s">
        <v>379</v>
      </c>
      <c r="F225" s="230">
        <v>2647.5</v>
      </c>
      <c r="G225" s="230">
        <v>1945</v>
      </c>
    </row>
    <row r="226" spans="1:7" ht="31.5">
      <c r="A226" s="226" t="s">
        <v>546</v>
      </c>
      <c r="B226" s="227">
        <v>7</v>
      </c>
      <c r="C226" s="227">
        <v>2</v>
      </c>
      <c r="D226" s="228" t="s">
        <v>547</v>
      </c>
      <c r="E226" s="229" t="s">
        <v>379</v>
      </c>
      <c r="F226" s="230">
        <v>2647.5</v>
      </c>
      <c r="G226" s="230">
        <v>1945</v>
      </c>
    </row>
    <row r="227" spans="1:7" ht="63">
      <c r="A227" s="226" t="s">
        <v>548</v>
      </c>
      <c r="B227" s="227">
        <v>7</v>
      </c>
      <c r="C227" s="227">
        <v>2</v>
      </c>
      <c r="D227" s="228" t="s">
        <v>549</v>
      </c>
      <c r="E227" s="229" t="s">
        <v>379</v>
      </c>
      <c r="F227" s="230">
        <v>770</v>
      </c>
      <c r="G227" s="230">
        <v>490</v>
      </c>
    </row>
    <row r="228" spans="1:7" ht="31.5">
      <c r="A228" s="226" t="s">
        <v>392</v>
      </c>
      <c r="B228" s="227">
        <v>7</v>
      </c>
      <c r="C228" s="227">
        <v>2</v>
      </c>
      <c r="D228" s="228" t="s">
        <v>549</v>
      </c>
      <c r="E228" s="229" t="s">
        <v>393</v>
      </c>
      <c r="F228" s="230">
        <v>770</v>
      </c>
      <c r="G228" s="230">
        <v>490</v>
      </c>
    </row>
    <row r="229" spans="1:7" ht="78.75">
      <c r="A229" s="226" t="s">
        <v>550</v>
      </c>
      <c r="B229" s="227">
        <v>7</v>
      </c>
      <c r="C229" s="227">
        <v>2</v>
      </c>
      <c r="D229" s="228" t="s">
        <v>551</v>
      </c>
      <c r="E229" s="229" t="s">
        <v>379</v>
      </c>
      <c r="F229" s="230">
        <v>752.5</v>
      </c>
      <c r="G229" s="230">
        <v>1455</v>
      </c>
    </row>
    <row r="230" spans="1:7" ht="31.5">
      <c r="A230" s="226" t="s">
        <v>392</v>
      </c>
      <c r="B230" s="227">
        <v>7</v>
      </c>
      <c r="C230" s="227">
        <v>2</v>
      </c>
      <c r="D230" s="228" t="s">
        <v>551</v>
      </c>
      <c r="E230" s="229" t="s">
        <v>393</v>
      </c>
      <c r="F230" s="230">
        <v>752.5</v>
      </c>
      <c r="G230" s="230">
        <v>1455</v>
      </c>
    </row>
    <row r="231" spans="1:7" ht="31.5">
      <c r="A231" s="226" t="s">
        <v>780</v>
      </c>
      <c r="B231" s="227">
        <v>7</v>
      </c>
      <c r="C231" s="227">
        <v>2</v>
      </c>
      <c r="D231" s="228" t="s">
        <v>781</v>
      </c>
      <c r="E231" s="229" t="s">
        <v>379</v>
      </c>
      <c r="F231" s="230">
        <v>1125</v>
      </c>
      <c r="G231" s="230">
        <v>0</v>
      </c>
    </row>
    <row r="232" spans="1:7" ht="31.5">
      <c r="A232" s="226" t="s">
        <v>526</v>
      </c>
      <c r="B232" s="227">
        <v>7</v>
      </c>
      <c r="C232" s="227">
        <v>2</v>
      </c>
      <c r="D232" s="228" t="s">
        <v>781</v>
      </c>
      <c r="E232" s="229" t="s">
        <v>527</v>
      </c>
      <c r="F232" s="230">
        <v>1125</v>
      </c>
      <c r="G232" s="230">
        <v>0</v>
      </c>
    </row>
    <row r="233" spans="1:7" ht="47.25">
      <c r="A233" s="226" t="s">
        <v>552</v>
      </c>
      <c r="B233" s="227">
        <v>7</v>
      </c>
      <c r="C233" s="227">
        <v>2</v>
      </c>
      <c r="D233" s="228" t="s">
        <v>553</v>
      </c>
      <c r="E233" s="229" t="s">
        <v>379</v>
      </c>
      <c r="F233" s="230">
        <v>15</v>
      </c>
      <c r="G233" s="230">
        <v>15</v>
      </c>
    </row>
    <row r="234" spans="1:7" ht="63">
      <c r="A234" s="226" t="s">
        <v>554</v>
      </c>
      <c r="B234" s="227">
        <v>7</v>
      </c>
      <c r="C234" s="227">
        <v>2</v>
      </c>
      <c r="D234" s="228" t="s">
        <v>555</v>
      </c>
      <c r="E234" s="229" t="s">
        <v>379</v>
      </c>
      <c r="F234" s="230">
        <v>15</v>
      </c>
      <c r="G234" s="230">
        <v>15</v>
      </c>
    </row>
    <row r="235" spans="1:7" ht="94.5">
      <c r="A235" s="226" t="s">
        <v>591</v>
      </c>
      <c r="B235" s="227">
        <v>7</v>
      </c>
      <c r="C235" s="227">
        <v>2</v>
      </c>
      <c r="D235" s="228" t="s">
        <v>592</v>
      </c>
      <c r="E235" s="229" t="s">
        <v>379</v>
      </c>
      <c r="F235" s="230">
        <v>15</v>
      </c>
      <c r="G235" s="230">
        <v>15</v>
      </c>
    </row>
    <row r="236" spans="1:7" ht="31.5">
      <c r="A236" s="226" t="s">
        <v>392</v>
      </c>
      <c r="B236" s="227">
        <v>7</v>
      </c>
      <c r="C236" s="227">
        <v>2</v>
      </c>
      <c r="D236" s="228" t="s">
        <v>592</v>
      </c>
      <c r="E236" s="229" t="s">
        <v>393</v>
      </c>
      <c r="F236" s="230">
        <v>15</v>
      </c>
      <c r="G236" s="230">
        <v>15</v>
      </c>
    </row>
    <row r="237" spans="1:7" ht="47.25">
      <c r="A237" s="226" t="s">
        <v>593</v>
      </c>
      <c r="B237" s="227">
        <v>7</v>
      </c>
      <c r="C237" s="227">
        <v>2</v>
      </c>
      <c r="D237" s="228" t="s">
        <v>594</v>
      </c>
      <c r="E237" s="229" t="s">
        <v>379</v>
      </c>
      <c r="F237" s="230">
        <v>15</v>
      </c>
      <c r="G237" s="230">
        <v>15</v>
      </c>
    </row>
    <row r="238" spans="1:7" ht="47.25">
      <c r="A238" s="226" t="s">
        <v>595</v>
      </c>
      <c r="B238" s="227">
        <v>7</v>
      </c>
      <c r="C238" s="227">
        <v>2</v>
      </c>
      <c r="D238" s="228" t="s">
        <v>596</v>
      </c>
      <c r="E238" s="229" t="s">
        <v>379</v>
      </c>
      <c r="F238" s="230">
        <v>15</v>
      </c>
      <c r="G238" s="230">
        <v>15</v>
      </c>
    </row>
    <row r="239" spans="1:7" ht="31.5">
      <c r="A239" s="226" t="s">
        <v>597</v>
      </c>
      <c r="B239" s="227">
        <v>7</v>
      </c>
      <c r="C239" s="227">
        <v>2</v>
      </c>
      <c r="D239" s="228" t="s">
        <v>598</v>
      </c>
      <c r="E239" s="229" t="s">
        <v>379</v>
      </c>
      <c r="F239" s="230">
        <v>15</v>
      </c>
      <c r="G239" s="230">
        <v>15</v>
      </c>
    </row>
    <row r="240" spans="1:7" ht="31.5">
      <c r="A240" s="226" t="s">
        <v>392</v>
      </c>
      <c r="B240" s="227">
        <v>7</v>
      </c>
      <c r="C240" s="227">
        <v>2</v>
      </c>
      <c r="D240" s="228" t="s">
        <v>598</v>
      </c>
      <c r="E240" s="229" t="s">
        <v>393</v>
      </c>
      <c r="F240" s="230">
        <v>15</v>
      </c>
      <c r="G240" s="230">
        <v>15</v>
      </c>
    </row>
    <row r="241" spans="1:7">
      <c r="A241" s="226" t="s">
        <v>599</v>
      </c>
      <c r="B241" s="227">
        <v>7</v>
      </c>
      <c r="C241" s="227">
        <v>3</v>
      </c>
      <c r="D241" s="228" t="s">
        <v>379</v>
      </c>
      <c r="E241" s="229" t="s">
        <v>379</v>
      </c>
      <c r="F241" s="230">
        <v>18674.7</v>
      </c>
      <c r="G241" s="230">
        <v>17684.900000000001</v>
      </c>
    </row>
    <row r="242" spans="1:7">
      <c r="A242" s="226" t="s">
        <v>600</v>
      </c>
      <c r="B242" s="227">
        <v>7</v>
      </c>
      <c r="C242" s="227">
        <v>3</v>
      </c>
      <c r="D242" s="228" t="s">
        <v>601</v>
      </c>
      <c r="E242" s="229" t="s">
        <v>379</v>
      </c>
      <c r="F242" s="230">
        <v>18506.5</v>
      </c>
      <c r="G242" s="230">
        <v>17567.5</v>
      </c>
    </row>
    <row r="243" spans="1:7" ht="31.5">
      <c r="A243" s="226" t="s">
        <v>447</v>
      </c>
      <c r="B243" s="227">
        <v>7</v>
      </c>
      <c r="C243" s="227">
        <v>3</v>
      </c>
      <c r="D243" s="228" t="s">
        <v>602</v>
      </c>
      <c r="E243" s="229" t="s">
        <v>379</v>
      </c>
      <c r="F243" s="230">
        <v>11848.9</v>
      </c>
      <c r="G243" s="230">
        <v>10909.9</v>
      </c>
    </row>
    <row r="244" spans="1:7" ht="78.75">
      <c r="A244" s="226" t="s">
        <v>387</v>
      </c>
      <c r="B244" s="227">
        <v>7</v>
      </c>
      <c r="C244" s="227">
        <v>3</v>
      </c>
      <c r="D244" s="228" t="s">
        <v>602</v>
      </c>
      <c r="E244" s="229" t="s">
        <v>230</v>
      </c>
      <c r="F244" s="230">
        <v>10410.200000000001</v>
      </c>
      <c r="G244" s="230">
        <v>9475.7999999999993</v>
      </c>
    </row>
    <row r="245" spans="1:7" ht="31.5">
      <c r="A245" s="226" t="s">
        <v>392</v>
      </c>
      <c r="B245" s="227">
        <v>7</v>
      </c>
      <c r="C245" s="227">
        <v>3</v>
      </c>
      <c r="D245" s="228" t="s">
        <v>602</v>
      </c>
      <c r="E245" s="229" t="s">
        <v>393</v>
      </c>
      <c r="F245" s="230">
        <v>1227.7</v>
      </c>
      <c r="G245" s="230">
        <v>1223.0999999999999</v>
      </c>
    </row>
    <row r="246" spans="1:7">
      <c r="A246" s="226" t="s">
        <v>398</v>
      </c>
      <c r="B246" s="227">
        <v>7</v>
      </c>
      <c r="C246" s="227">
        <v>3</v>
      </c>
      <c r="D246" s="228" t="s">
        <v>602</v>
      </c>
      <c r="E246" s="229" t="s">
        <v>399</v>
      </c>
      <c r="F246" s="230">
        <v>211</v>
      </c>
      <c r="G246" s="230">
        <v>211</v>
      </c>
    </row>
    <row r="247" spans="1:7" ht="47.25">
      <c r="A247" s="226" t="s">
        <v>400</v>
      </c>
      <c r="B247" s="227">
        <v>7</v>
      </c>
      <c r="C247" s="227">
        <v>3</v>
      </c>
      <c r="D247" s="228" t="s">
        <v>603</v>
      </c>
      <c r="E247" s="229" t="s">
        <v>379</v>
      </c>
      <c r="F247" s="230">
        <v>6657.6</v>
      </c>
      <c r="G247" s="230">
        <v>6657.6</v>
      </c>
    </row>
    <row r="248" spans="1:7" ht="78.75">
      <c r="A248" s="226" t="s">
        <v>387</v>
      </c>
      <c r="B248" s="227">
        <v>7</v>
      </c>
      <c r="C248" s="227">
        <v>3</v>
      </c>
      <c r="D248" s="228" t="s">
        <v>603</v>
      </c>
      <c r="E248" s="229" t="s">
        <v>230</v>
      </c>
      <c r="F248" s="230">
        <v>6657.6</v>
      </c>
      <c r="G248" s="230">
        <v>6657.6</v>
      </c>
    </row>
    <row r="249" spans="1:7" ht="31.5">
      <c r="A249" s="226" t="s">
        <v>536</v>
      </c>
      <c r="B249" s="227">
        <v>7</v>
      </c>
      <c r="C249" s="227">
        <v>3</v>
      </c>
      <c r="D249" s="228" t="s">
        <v>537</v>
      </c>
      <c r="E249" s="229" t="s">
        <v>379</v>
      </c>
      <c r="F249" s="230">
        <v>80</v>
      </c>
      <c r="G249" s="230">
        <v>80</v>
      </c>
    </row>
    <row r="250" spans="1:7" ht="63">
      <c r="A250" s="226" t="s">
        <v>538</v>
      </c>
      <c r="B250" s="227">
        <v>7</v>
      </c>
      <c r="C250" s="227">
        <v>3</v>
      </c>
      <c r="D250" s="228" t="s">
        <v>539</v>
      </c>
      <c r="E250" s="229" t="s">
        <v>379</v>
      </c>
      <c r="F250" s="230">
        <v>80</v>
      </c>
      <c r="G250" s="230">
        <v>80</v>
      </c>
    </row>
    <row r="251" spans="1:7" ht="47.25">
      <c r="A251" s="226" t="s">
        <v>540</v>
      </c>
      <c r="B251" s="227">
        <v>7</v>
      </c>
      <c r="C251" s="227">
        <v>3</v>
      </c>
      <c r="D251" s="228" t="s">
        <v>541</v>
      </c>
      <c r="E251" s="229" t="s">
        <v>379</v>
      </c>
      <c r="F251" s="230">
        <v>80</v>
      </c>
      <c r="G251" s="230">
        <v>80</v>
      </c>
    </row>
    <row r="252" spans="1:7" ht="31.5">
      <c r="A252" s="226" t="s">
        <v>392</v>
      </c>
      <c r="B252" s="227">
        <v>7</v>
      </c>
      <c r="C252" s="227">
        <v>3</v>
      </c>
      <c r="D252" s="228" t="s">
        <v>541</v>
      </c>
      <c r="E252" s="229" t="s">
        <v>393</v>
      </c>
      <c r="F252" s="230">
        <v>80</v>
      </c>
      <c r="G252" s="230">
        <v>80</v>
      </c>
    </row>
    <row r="253" spans="1:7" ht="63">
      <c r="A253" s="226" t="s">
        <v>402</v>
      </c>
      <c r="B253" s="227">
        <v>7</v>
      </c>
      <c r="C253" s="227">
        <v>3</v>
      </c>
      <c r="D253" s="228" t="s">
        <v>403</v>
      </c>
      <c r="E253" s="229" t="s">
        <v>379</v>
      </c>
      <c r="F253" s="230">
        <v>73.8</v>
      </c>
      <c r="G253" s="230">
        <v>23</v>
      </c>
    </row>
    <row r="254" spans="1:7" ht="78.75">
      <c r="A254" s="226" t="s">
        <v>404</v>
      </c>
      <c r="B254" s="227">
        <v>7</v>
      </c>
      <c r="C254" s="227">
        <v>3</v>
      </c>
      <c r="D254" s="228" t="s">
        <v>405</v>
      </c>
      <c r="E254" s="229" t="s">
        <v>379</v>
      </c>
      <c r="F254" s="230">
        <v>73.8</v>
      </c>
      <c r="G254" s="230">
        <v>23</v>
      </c>
    </row>
    <row r="255" spans="1:7" ht="63">
      <c r="A255" s="226" t="s">
        <v>542</v>
      </c>
      <c r="B255" s="227">
        <v>7</v>
      </c>
      <c r="C255" s="227">
        <v>3</v>
      </c>
      <c r="D255" s="228" t="s">
        <v>543</v>
      </c>
      <c r="E255" s="229" t="s">
        <v>379</v>
      </c>
      <c r="F255" s="230">
        <v>73.8</v>
      </c>
      <c r="G255" s="230">
        <v>23</v>
      </c>
    </row>
    <row r="256" spans="1:7" ht="31.5">
      <c r="A256" s="226" t="s">
        <v>392</v>
      </c>
      <c r="B256" s="227">
        <v>7</v>
      </c>
      <c r="C256" s="227">
        <v>3</v>
      </c>
      <c r="D256" s="228" t="s">
        <v>543</v>
      </c>
      <c r="E256" s="229" t="s">
        <v>393</v>
      </c>
      <c r="F256" s="230">
        <v>73.8</v>
      </c>
      <c r="G256" s="230">
        <v>23</v>
      </c>
    </row>
    <row r="257" spans="1:7" ht="47.25">
      <c r="A257" s="226" t="s">
        <v>604</v>
      </c>
      <c r="B257" s="227">
        <v>7</v>
      </c>
      <c r="C257" s="227">
        <v>3</v>
      </c>
      <c r="D257" s="228" t="s">
        <v>605</v>
      </c>
      <c r="E257" s="229" t="s">
        <v>379</v>
      </c>
      <c r="F257" s="230">
        <v>14.4</v>
      </c>
      <c r="G257" s="230">
        <v>14.4</v>
      </c>
    </row>
    <row r="258" spans="1:7" ht="31.5">
      <c r="A258" s="226" t="s">
        <v>606</v>
      </c>
      <c r="B258" s="227">
        <v>7</v>
      </c>
      <c r="C258" s="227">
        <v>3</v>
      </c>
      <c r="D258" s="228" t="s">
        <v>607</v>
      </c>
      <c r="E258" s="229" t="s">
        <v>379</v>
      </c>
      <c r="F258" s="230">
        <v>14.4</v>
      </c>
      <c r="G258" s="230">
        <v>14.4</v>
      </c>
    </row>
    <row r="259" spans="1:7" ht="31.5">
      <c r="A259" s="226" t="s">
        <v>608</v>
      </c>
      <c r="B259" s="227">
        <v>7</v>
      </c>
      <c r="C259" s="227">
        <v>3</v>
      </c>
      <c r="D259" s="228" t="s">
        <v>609</v>
      </c>
      <c r="E259" s="229" t="s">
        <v>379</v>
      </c>
      <c r="F259" s="230">
        <v>14.4</v>
      </c>
      <c r="G259" s="230">
        <v>14.4</v>
      </c>
    </row>
    <row r="260" spans="1:7">
      <c r="A260" s="226" t="s">
        <v>562</v>
      </c>
      <c r="B260" s="227">
        <v>7</v>
      </c>
      <c r="C260" s="227">
        <v>3</v>
      </c>
      <c r="D260" s="228" t="s">
        <v>609</v>
      </c>
      <c r="E260" s="229" t="s">
        <v>563</v>
      </c>
      <c r="F260" s="230">
        <v>14.4</v>
      </c>
      <c r="G260" s="230">
        <v>14.4</v>
      </c>
    </row>
    <row r="261" spans="1:7" ht="31.5">
      <c r="A261" s="226" t="s">
        <v>610</v>
      </c>
      <c r="B261" s="227">
        <v>7</v>
      </c>
      <c r="C261" s="227">
        <v>5</v>
      </c>
      <c r="D261" s="228" t="s">
        <v>379</v>
      </c>
      <c r="E261" s="229" t="s">
        <v>379</v>
      </c>
      <c r="F261" s="230">
        <v>165.5</v>
      </c>
      <c r="G261" s="230">
        <v>165</v>
      </c>
    </row>
    <row r="262" spans="1:7" ht="31.5">
      <c r="A262" s="226" t="s">
        <v>611</v>
      </c>
      <c r="B262" s="227">
        <v>7</v>
      </c>
      <c r="C262" s="227">
        <v>5</v>
      </c>
      <c r="D262" s="228" t="s">
        <v>612</v>
      </c>
      <c r="E262" s="229" t="s">
        <v>379</v>
      </c>
      <c r="F262" s="230">
        <v>80</v>
      </c>
      <c r="G262" s="230">
        <v>75.5</v>
      </c>
    </row>
    <row r="263" spans="1:7">
      <c r="A263" s="226" t="s">
        <v>613</v>
      </c>
      <c r="B263" s="227">
        <v>7</v>
      </c>
      <c r="C263" s="227">
        <v>5</v>
      </c>
      <c r="D263" s="228" t="s">
        <v>614</v>
      </c>
      <c r="E263" s="229" t="s">
        <v>379</v>
      </c>
      <c r="F263" s="230">
        <v>80</v>
      </c>
      <c r="G263" s="230">
        <v>75.5</v>
      </c>
    </row>
    <row r="264" spans="1:7" ht="31.5">
      <c r="A264" s="226" t="s">
        <v>392</v>
      </c>
      <c r="B264" s="227">
        <v>7</v>
      </c>
      <c r="C264" s="227">
        <v>5</v>
      </c>
      <c r="D264" s="228" t="s">
        <v>614</v>
      </c>
      <c r="E264" s="229" t="s">
        <v>393</v>
      </c>
      <c r="F264" s="230">
        <v>80</v>
      </c>
      <c r="G264" s="230">
        <v>75.5</v>
      </c>
    </row>
    <row r="265" spans="1:7" ht="47.25">
      <c r="A265" s="226" t="s">
        <v>412</v>
      </c>
      <c r="B265" s="227">
        <v>7</v>
      </c>
      <c r="C265" s="227">
        <v>5</v>
      </c>
      <c r="D265" s="228" t="s">
        <v>413</v>
      </c>
      <c r="E265" s="229" t="s">
        <v>379</v>
      </c>
      <c r="F265" s="230">
        <v>42</v>
      </c>
      <c r="G265" s="230">
        <v>46</v>
      </c>
    </row>
    <row r="266" spans="1:7" ht="31.5">
      <c r="A266" s="226" t="s">
        <v>414</v>
      </c>
      <c r="B266" s="227">
        <v>7</v>
      </c>
      <c r="C266" s="227">
        <v>5</v>
      </c>
      <c r="D266" s="228" t="s">
        <v>415</v>
      </c>
      <c r="E266" s="229" t="s">
        <v>379</v>
      </c>
      <c r="F266" s="230">
        <v>42</v>
      </c>
      <c r="G266" s="230">
        <v>46</v>
      </c>
    </row>
    <row r="267" spans="1:7" ht="31.5">
      <c r="A267" s="226" t="s">
        <v>615</v>
      </c>
      <c r="B267" s="227">
        <v>7</v>
      </c>
      <c r="C267" s="227">
        <v>5</v>
      </c>
      <c r="D267" s="228" t="s">
        <v>616</v>
      </c>
      <c r="E267" s="229" t="s">
        <v>379</v>
      </c>
      <c r="F267" s="230">
        <v>42</v>
      </c>
      <c r="G267" s="230">
        <v>46</v>
      </c>
    </row>
    <row r="268" spans="1:7" ht="31.5">
      <c r="A268" s="226" t="s">
        <v>392</v>
      </c>
      <c r="B268" s="227">
        <v>7</v>
      </c>
      <c r="C268" s="227">
        <v>5</v>
      </c>
      <c r="D268" s="228" t="s">
        <v>616</v>
      </c>
      <c r="E268" s="229" t="s">
        <v>393</v>
      </c>
      <c r="F268" s="230">
        <v>42</v>
      </c>
      <c r="G268" s="230">
        <v>46</v>
      </c>
    </row>
    <row r="269" spans="1:7" ht="47.25">
      <c r="A269" s="226" t="s">
        <v>604</v>
      </c>
      <c r="B269" s="227">
        <v>7</v>
      </c>
      <c r="C269" s="227">
        <v>5</v>
      </c>
      <c r="D269" s="228" t="s">
        <v>605</v>
      </c>
      <c r="E269" s="229" t="s">
        <v>379</v>
      </c>
      <c r="F269" s="230">
        <v>20</v>
      </c>
      <c r="G269" s="230">
        <v>20</v>
      </c>
    </row>
    <row r="270" spans="1:7" ht="31.5">
      <c r="A270" s="226" t="s">
        <v>606</v>
      </c>
      <c r="B270" s="227">
        <v>7</v>
      </c>
      <c r="C270" s="227">
        <v>5</v>
      </c>
      <c r="D270" s="228" t="s">
        <v>607</v>
      </c>
      <c r="E270" s="229" t="s">
        <v>379</v>
      </c>
      <c r="F270" s="230">
        <v>20</v>
      </c>
      <c r="G270" s="230">
        <v>20</v>
      </c>
    </row>
    <row r="271" spans="1:7">
      <c r="A271" s="226" t="s">
        <v>617</v>
      </c>
      <c r="B271" s="227">
        <v>7</v>
      </c>
      <c r="C271" s="227">
        <v>5</v>
      </c>
      <c r="D271" s="228" t="s">
        <v>618</v>
      </c>
      <c r="E271" s="229" t="s">
        <v>379</v>
      </c>
      <c r="F271" s="230">
        <v>20</v>
      </c>
      <c r="G271" s="230">
        <v>20</v>
      </c>
    </row>
    <row r="272" spans="1:7" ht="31.5">
      <c r="A272" s="226" t="s">
        <v>392</v>
      </c>
      <c r="B272" s="227">
        <v>7</v>
      </c>
      <c r="C272" s="227">
        <v>5</v>
      </c>
      <c r="D272" s="228" t="s">
        <v>618</v>
      </c>
      <c r="E272" s="229" t="s">
        <v>393</v>
      </c>
      <c r="F272" s="230">
        <v>20</v>
      </c>
      <c r="G272" s="230">
        <v>20</v>
      </c>
    </row>
    <row r="273" spans="1:7" ht="47.25">
      <c r="A273" s="226" t="s">
        <v>619</v>
      </c>
      <c r="B273" s="227">
        <v>7</v>
      </c>
      <c r="C273" s="227">
        <v>5</v>
      </c>
      <c r="D273" s="228" t="s">
        <v>620</v>
      </c>
      <c r="E273" s="229" t="s">
        <v>379</v>
      </c>
      <c r="F273" s="230">
        <v>23.5</v>
      </c>
      <c r="G273" s="230">
        <v>23.5</v>
      </c>
    </row>
    <row r="274" spans="1:7" ht="47.25">
      <c r="A274" s="226" t="s">
        <v>621</v>
      </c>
      <c r="B274" s="227">
        <v>7</v>
      </c>
      <c r="C274" s="227">
        <v>5</v>
      </c>
      <c r="D274" s="228" t="s">
        <v>622</v>
      </c>
      <c r="E274" s="229" t="s">
        <v>379</v>
      </c>
      <c r="F274" s="230">
        <v>23.5</v>
      </c>
      <c r="G274" s="230">
        <v>23.5</v>
      </c>
    </row>
    <row r="275" spans="1:7" ht="47.25">
      <c r="A275" s="226" t="s">
        <v>623</v>
      </c>
      <c r="B275" s="227">
        <v>7</v>
      </c>
      <c r="C275" s="227">
        <v>5</v>
      </c>
      <c r="D275" s="228" t="s">
        <v>624</v>
      </c>
      <c r="E275" s="229" t="s">
        <v>379</v>
      </c>
      <c r="F275" s="230">
        <v>9.5</v>
      </c>
      <c r="G275" s="230">
        <v>9.5</v>
      </c>
    </row>
    <row r="276" spans="1:7" ht="31.5">
      <c r="A276" s="226" t="s">
        <v>392</v>
      </c>
      <c r="B276" s="227">
        <v>7</v>
      </c>
      <c r="C276" s="227">
        <v>5</v>
      </c>
      <c r="D276" s="228" t="s">
        <v>624</v>
      </c>
      <c r="E276" s="229" t="s">
        <v>393</v>
      </c>
      <c r="F276" s="230">
        <v>9.5</v>
      </c>
      <c r="G276" s="230">
        <v>9.5</v>
      </c>
    </row>
    <row r="277" spans="1:7" ht="47.25">
      <c r="A277" s="226" t="s">
        <v>625</v>
      </c>
      <c r="B277" s="227">
        <v>7</v>
      </c>
      <c r="C277" s="227">
        <v>5</v>
      </c>
      <c r="D277" s="228" t="s">
        <v>626</v>
      </c>
      <c r="E277" s="229" t="s">
        <v>379</v>
      </c>
      <c r="F277" s="230">
        <v>5.5</v>
      </c>
      <c r="G277" s="230">
        <v>8.5</v>
      </c>
    </row>
    <row r="278" spans="1:7" ht="31.5">
      <c r="A278" s="226" t="s">
        <v>392</v>
      </c>
      <c r="B278" s="227">
        <v>7</v>
      </c>
      <c r="C278" s="227">
        <v>5</v>
      </c>
      <c r="D278" s="228" t="s">
        <v>626</v>
      </c>
      <c r="E278" s="229" t="s">
        <v>393</v>
      </c>
      <c r="F278" s="230">
        <v>5.5</v>
      </c>
      <c r="G278" s="230">
        <v>8.5</v>
      </c>
    </row>
    <row r="279" spans="1:7" ht="63">
      <c r="A279" s="226" t="s">
        <v>782</v>
      </c>
      <c r="B279" s="227">
        <v>7</v>
      </c>
      <c r="C279" s="227">
        <v>5</v>
      </c>
      <c r="D279" s="228" t="s">
        <v>783</v>
      </c>
      <c r="E279" s="229" t="s">
        <v>379</v>
      </c>
      <c r="F279" s="230">
        <v>8.5</v>
      </c>
      <c r="G279" s="230">
        <v>5.5</v>
      </c>
    </row>
    <row r="280" spans="1:7" ht="31.5">
      <c r="A280" s="226" t="s">
        <v>392</v>
      </c>
      <c r="B280" s="227">
        <v>7</v>
      </c>
      <c r="C280" s="227">
        <v>5</v>
      </c>
      <c r="D280" s="228" t="s">
        <v>783</v>
      </c>
      <c r="E280" s="229" t="s">
        <v>393</v>
      </c>
      <c r="F280" s="230">
        <v>8.5</v>
      </c>
      <c r="G280" s="230">
        <v>5.5</v>
      </c>
    </row>
    <row r="281" spans="1:7">
      <c r="A281" s="226" t="s">
        <v>627</v>
      </c>
      <c r="B281" s="227">
        <v>7</v>
      </c>
      <c r="C281" s="227">
        <v>7</v>
      </c>
      <c r="D281" s="228" t="s">
        <v>379</v>
      </c>
      <c r="E281" s="229" t="s">
        <v>379</v>
      </c>
      <c r="F281" s="230">
        <v>989.7</v>
      </c>
      <c r="G281" s="230">
        <v>1045.7</v>
      </c>
    </row>
    <row r="282" spans="1:7" ht="47.25">
      <c r="A282" s="226" t="s">
        <v>567</v>
      </c>
      <c r="B282" s="227">
        <v>7</v>
      </c>
      <c r="C282" s="227">
        <v>7</v>
      </c>
      <c r="D282" s="228" t="s">
        <v>568</v>
      </c>
      <c r="E282" s="229" t="s">
        <v>379</v>
      </c>
      <c r="F282" s="230">
        <v>825.7</v>
      </c>
      <c r="G282" s="230">
        <v>825.7</v>
      </c>
    </row>
    <row r="283" spans="1:7" ht="63">
      <c r="A283" s="226" t="s">
        <v>569</v>
      </c>
      <c r="B283" s="227">
        <v>7</v>
      </c>
      <c r="C283" s="227">
        <v>7</v>
      </c>
      <c r="D283" s="228" t="s">
        <v>570</v>
      </c>
      <c r="E283" s="229" t="s">
        <v>379</v>
      </c>
      <c r="F283" s="230">
        <v>825.7</v>
      </c>
      <c r="G283" s="230">
        <v>825.7</v>
      </c>
    </row>
    <row r="284" spans="1:7" ht="141.75">
      <c r="A284" s="226" t="s">
        <v>628</v>
      </c>
      <c r="B284" s="227">
        <v>7</v>
      </c>
      <c r="C284" s="227">
        <v>7</v>
      </c>
      <c r="D284" s="228" t="s">
        <v>629</v>
      </c>
      <c r="E284" s="229" t="s">
        <v>379</v>
      </c>
      <c r="F284" s="230">
        <v>247.6</v>
      </c>
      <c r="G284" s="230">
        <v>247.6</v>
      </c>
    </row>
    <row r="285" spans="1:7" ht="31.5">
      <c r="A285" s="226" t="s">
        <v>392</v>
      </c>
      <c r="B285" s="227">
        <v>7</v>
      </c>
      <c r="C285" s="227">
        <v>7</v>
      </c>
      <c r="D285" s="228" t="s">
        <v>629</v>
      </c>
      <c r="E285" s="229" t="s">
        <v>393</v>
      </c>
      <c r="F285" s="230">
        <v>247.6</v>
      </c>
      <c r="G285" s="230">
        <v>247.6</v>
      </c>
    </row>
    <row r="286" spans="1:7">
      <c r="A286" s="226" t="s">
        <v>630</v>
      </c>
      <c r="B286" s="227">
        <v>7</v>
      </c>
      <c r="C286" s="227">
        <v>7</v>
      </c>
      <c r="D286" s="228" t="s">
        <v>631</v>
      </c>
      <c r="E286" s="229" t="s">
        <v>379</v>
      </c>
      <c r="F286" s="230">
        <v>578.1</v>
      </c>
      <c r="G286" s="230">
        <v>578.1</v>
      </c>
    </row>
    <row r="287" spans="1:7" ht="31.5">
      <c r="A287" s="226" t="s">
        <v>392</v>
      </c>
      <c r="B287" s="227">
        <v>7</v>
      </c>
      <c r="C287" s="227">
        <v>7</v>
      </c>
      <c r="D287" s="228" t="s">
        <v>631</v>
      </c>
      <c r="E287" s="229" t="s">
        <v>393</v>
      </c>
      <c r="F287" s="230">
        <v>578.1</v>
      </c>
      <c r="G287" s="230">
        <v>578.1</v>
      </c>
    </row>
    <row r="288" spans="1:7" ht="78.75">
      <c r="A288" s="226" t="s">
        <v>632</v>
      </c>
      <c r="B288" s="227">
        <v>7</v>
      </c>
      <c r="C288" s="227">
        <v>7</v>
      </c>
      <c r="D288" s="228" t="s">
        <v>633</v>
      </c>
      <c r="E288" s="229" t="s">
        <v>379</v>
      </c>
      <c r="F288" s="230">
        <v>64</v>
      </c>
      <c r="G288" s="230">
        <v>70</v>
      </c>
    </row>
    <row r="289" spans="1:7" ht="78.75">
      <c r="A289" s="226" t="s">
        <v>911</v>
      </c>
      <c r="B289" s="227">
        <v>7</v>
      </c>
      <c r="C289" s="227">
        <v>7</v>
      </c>
      <c r="D289" s="228" t="s">
        <v>635</v>
      </c>
      <c r="E289" s="229" t="s">
        <v>379</v>
      </c>
      <c r="F289" s="230">
        <v>64</v>
      </c>
      <c r="G289" s="230">
        <v>70</v>
      </c>
    </row>
    <row r="290" spans="1:7" ht="47.25">
      <c r="A290" s="226" t="s">
        <v>636</v>
      </c>
      <c r="B290" s="227">
        <v>7</v>
      </c>
      <c r="C290" s="227">
        <v>7</v>
      </c>
      <c r="D290" s="228" t="s">
        <v>637</v>
      </c>
      <c r="E290" s="229" t="s">
        <v>379</v>
      </c>
      <c r="F290" s="230">
        <v>20</v>
      </c>
      <c r="G290" s="230">
        <v>20</v>
      </c>
    </row>
    <row r="291" spans="1:7" ht="31.5">
      <c r="A291" s="226" t="s">
        <v>392</v>
      </c>
      <c r="B291" s="227">
        <v>7</v>
      </c>
      <c r="C291" s="227">
        <v>7</v>
      </c>
      <c r="D291" s="228" t="s">
        <v>637</v>
      </c>
      <c r="E291" s="229" t="s">
        <v>393</v>
      </c>
      <c r="F291" s="230">
        <v>20</v>
      </c>
      <c r="G291" s="230">
        <v>20</v>
      </c>
    </row>
    <row r="292" spans="1:7" ht="78.75">
      <c r="A292" s="226" t="s">
        <v>638</v>
      </c>
      <c r="B292" s="227">
        <v>7</v>
      </c>
      <c r="C292" s="227">
        <v>7</v>
      </c>
      <c r="D292" s="228" t="s">
        <v>639</v>
      </c>
      <c r="E292" s="229" t="s">
        <v>379</v>
      </c>
      <c r="F292" s="230">
        <v>24</v>
      </c>
      <c r="G292" s="230">
        <v>30</v>
      </c>
    </row>
    <row r="293" spans="1:7" ht="31.5">
      <c r="A293" s="226" t="s">
        <v>392</v>
      </c>
      <c r="B293" s="227">
        <v>7</v>
      </c>
      <c r="C293" s="227">
        <v>7</v>
      </c>
      <c r="D293" s="228" t="s">
        <v>639</v>
      </c>
      <c r="E293" s="229" t="s">
        <v>393</v>
      </c>
      <c r="F293" s="230">
        <v>24</v>
      </c>
      <c r="G293" s="230">
        <v>30</v>
      </c>
    </row>
    <row r="294" spans="1:7" ht="31.5">
      <c r="A294" s="226" t="s">
        <v>640</v>
      </c>
      <c r="B294" s="227">
        <v>7</v>
      </c>
      <c r="C294" s="227">
        <v>7</v>
      </c>
      <c r="D294" s="228" t="s">
        <v>641</v>
      </c>
      <c r="E294" s="229" t="s">
        <v>379</v>
      </c>
      <c r="F294" s="230">
        <v>20</v>
      </c>
      <c r="G294" s="230">
        <v>20</v>
      </c>
    </row>
    <row r="295" spans="1:7" ht="31.5">
      <c r="A295" s="226" t="s">
        <v>392</v>
      </c>
      <c r="B295" s="227">
        <v>7</v>
      </c>
      <c r="C295" s="227">
        <v>7</v>
      </c>
      <c r="D295" s="228" t="s">
        <v>641</v>
      </c>
      <c r="E295" s="229" t="s">
        <v>393</v>
      </c>
      <c r="F295" s="230">
        <v>20</v>
      </c>
      <c r="G295" s="230">
        <v>20</v>
      </c>
    </row>
    <row r="296" spans="1:7" ht="31.5">
      <c r="A296" s="226" t="s">
        <v>642</v>
      </c>
      <c r="B296" s="227">
        <v>7</v>
      </c>
      <c r="C296" s="227">
        <v>7</v>
      </c>
      <c r="D296" s="228" t="s">
        <v>643</v>
      </c>
      <c r="E296" s="229" t="s">
        <v>379</v>
      </c>
      <c r="F296" s="230">
        <v>100</v>
      </c>
      <c r="G296" s="230">
        <v>150</v>
      </c>
    </row>
    <row r="297" spans="1:7" ht="110.25">
      <c r="A297" s="226" t="s">
        <v>644</v>
      </c>
      <c r="B297" s="227">
        <v>7</v>
      </c>
      <c r="C297" s="227">
        <v>7</v>
      </c>
      <c r="D297" s="228" t="s">
        <v>645</v>
      </c>
      <c r="E297" s="229" t="s">
        <v>379</v>
      </c>
      <c r="F297" s="230">
        <v>100</v>
      </c>
      <c r="G297" s="230">
        <v>150</v>
      </c>
    </row>
    <row r="298" spans="1:7" ht="31.5">
      <c r="A298" s="226" t="s">
        <v>646</v>
      </c>
      <c r="B298" s="227">
        <v>7</v>
      </c>
      <c r="C298" s="227">
        <v>7</v>
      </c>
      <c r="D298" s="228" t="s">
        <v>647</v>
      </c>
      <c r="E298" s="229" t="s">
        <v>379</v>
      </c>
      <c r="F298" s="230">
        <v>15</v>
      </c>
      <c r="G298" s="230">
        <v>25</v>
      </c>
    </row>
    <row r="299" spans="1:7" ht="31.5">
      <c r="A299" s="226" t="s">
        <v>392</v>
      </c>
      <c r="B299" s="227">
        <v>7</v>
      </c>
      <c r="C299" s="227">
        <v>7</v>
      </c>
      <c r="D299" s="228" t="s">
        <v>647</v>
      </c>
      <c r="E299" s="229" t="s">
        <v>393</v>
      </c>
      <c r="F299" s="230">
        <v>15</v>
      </c>
      <c r="G299" s="230">
        <v>25</v>
      </c>
    </row>
    <row r="300" spans="1:7" ht="63">
      <c r="A300" s="226" t="s">
        <v>648</v>
      </c>
      <c r="B300" s="227">
        <v>7</v>
      </c>
      <c r="C300" s="227">
        <v>7</v>
      </c>
      <c r="D300" s="228" t="s">
        <v>649</v>
      </c>
      <c r="E300" s="229" t="s">
        <v>379</v>
      </c>
      <c r="F300" s="230">
        <v>25</v>
      </c>
      <c r="G300" s="230">
        <v>45</v>
      </c>
    </row>
    <row r="301" spans="1:7" ht="31.5">
      <c r="A301" s="226" t="s">
        <v>392</v>
      </c>
      <c r="B301" s="227">
        <v>7</v>
      </c>
      <c r="C301" s="227">
        <v>7</v>
      </c>
      <c r="D301" s="228" t="s">
        <v>649</v>
      </c>
      <c r="E301" s="229" t="s">
        <v>393</v>
      </c>
      <c r="F301" s="230">
        <v>25</v>
      </c>
      <c r="G301" s="230">
        <v>45</v>
      </c>
    </row>
    <row r="302" spans="1:7" ht="47.25">
      <c r="A302" s="226" t="s">
        <v>650</v>
      </c>
      <c r="B302" s="227">
        <v>7</v>
      </c>
      <c r="C302" s="227">
        <v>7</v>
      </c>
      <c r="D302" s="228" t="s">
        <v>651</v>
      </c>
      <c r="E302" s="229" t="s">
        <v>379</v>
      </c>
      <c r="F302" s="230">
        <v>35</v>
      </c>
      <c r="G302" s="230">
        <v>40</v>
      </c>
    </row>
    <row r="303" spans="1:7" ht="31.5">
      <c r="A303" s="226" t="s">
        <v>392</v>
      </c>
      <c r="B303" s="227">
        <v>7</v>
      </c>
      <c r="C303" s="227">
        <v>7</v>
      </c>
      <c r="D303" s="228" t="s">
        <v>651</v>
      </c>
      <c r="E303" s="229" t="s">
        <v>393</v>
      </c>
      <c r="F303" s="230">
        <v>35</v>
      </c>
      <c r="G303" s="230">
        <v>40</v>
      </c>
    </row>
    <row r="304" spans="1:7" ht="31.5">
      <c r="A304" s="226" t="s">
        <v>652</v>
      </c>
      <c r="B304" s="227">
        <v>7</v>
      </c>
      <c r="C304" s="227">
        <v>7</v>
      </c>
      <c r="D304" s="228" t="s">
        <v>653</v>
      </c>
      <c r="E304" s="229" t="s">
        <v>379</v>
      </c>
      <c r="F304" s="230">
        <v>5</v>
      </c>
      <c r="G304" s="230">
        <v>10</v>
      </c>
    </row>
    <row r="305" spans="1:7" ht="31.5">
      <c r="A305" s="226" t="s">
        <v>392</v>
      </c>
      <c r="B305" s="227">
        <v>7</v>
      </c>
      <c r="C305" s="227">
        <v>7</v>
      </c>
      <c r="D305" s="228" t="s">
        <v>653</v>
      </c>
      <c r="E305" s="229" t="s">
        <v>393</v>
      </c>
      <c r="F305" s="230">
        <v>5</v>
      </c>
      <c r="G305" s="230">
        <v>10</v>
      </c>
    </row>
    <row r="306" spans="1:7" ht="31.5">
      <c r="A306" s="226" t="s">
        <v>654</v>
      </c>
      <c r="B306" s="227">
        <v>7</v>
      </c>
      <c r="C306" s="227">
        <v>7</v>
      </c>
      <c r="D306" s="228" t="s">
        <v>655</v>
      </c>
      <c r="E306" s="229" t="s">
        <v>379</v>
      </c>
      <c r="F306" s="230">
        <v>10</v>
      </c>
      <c r="G306" s="230">
        <v>15</v>
      </c>
    </row>
    <row r="307" spans="1:7" ht="31.5">
      <c r="A307" s="226" t="s">
        <v>392</v>
      </c>
      <c r="B307" s="227">
        <v>7</v>
      </c>
      <c r="C307" s="227">
        <v>7</v>
      </c>
      <c r="D307" s="228" t="s">
        <v>655</v>
      </c>
      <c r="E307" s="229" t="s">
        <v>393</v>
      </c>
      <c r="F307" s="230">
        <v>10</v>
      </c>
      <c r="G307" s="230">
        <v>15</v>
      </c>
    </row>
    <row r="308" spans="1:7" ht="31.5">
      <c r="A308" s="226" t="s">
        <v>656</v>
      </c>
      <c r="B308" s="227">
        <v>7</v>
      </c>
      <c r="C308" s="227">
        <v>7</v>
      </c>
      <c r="D308" s="228" t="s">
        <v>657</v>
      </c>
      <c r="E308" s="229" t="s">
        <v>379</v>
      </c>
      <c r="F308" s="230">
        <v>10</v>
      </c>
      <c r="G308" s="230">
        <v>15</v>
      </c>
    </row>
    <row r="309" spans="1:7" ht="31.5">
      <c r="A309" s="226" t="s">
        <v>392</v>
      </c>
      <c r="B309" s="227">
        <v>7</v>
      </c>
      <c r="C309" s="227">
        <v>7</v>
      </c>
      <c r="D309" s="228" t="s">
        <v>657</v>
      </c>
      <c r="E309" s="229" t="s">
        <v>393</v>
      </c>
      <c r="F309" s="230">
        <v>10</v>
      </c>
      <c r="G309" s="230">
        <v>15</v>
      </c>
    </row>
    <row r="310" spans="1:7">
      <c r="A310" s="226" t="s">
        <v>658</v>
      </c>
      <c r="B310" s="227">
        <v>7</v>
      </c>
      <c r="C310" s="227">
        <v>9</v>
      </c>
      <c r="D310" s="228" t="s">
        <v>379</v>
      </c>
      <c r="E310" s="229" t="s">
        <v>379</v>
      </c>
      <c r="F310" s="230">
        <v>5042.5</v>
      </c>
      <c r="G310" s="230">
        <v>4820.8999999999996</v>
      </c>
    </row>
    <row r="311" spans="1:7" ht="31.5">
      <c r="A311" s="226" t="s">
        <v>381</v>
      </c>
      <c r="B311" s="227">
        <v>7</v>
      </c>
      <c r="C311" s="227">
        <v>9</v>
      </c>
      <c r="D311" s="228" t="s">
        <v>382</v>
      </c>
      <c r="E311" s="229" t="s">
        <v>379</v>
      </c>
      <c r="F311" s="230">
        <v>1553.5</v>
      </c>
      <c r="G311" s="230">
        <v>1487.9</v>
      </c>
    </row>
    <row r="312" spans="1:7">
      <c r="A312" s="226" t="s">
        <v>389</v>
      </c>
      <c r="B312" s="227">
        <v>7</v>
      </c>
      <c r="C312" s="227">
        <v>9</v>
      </c>
      <c r="D312" s="228" t="s">
        <v>390</v>
      </c>
      <c r="E312" s="229" t="s">
        <v>379</v>
      </c>
      <c r="F312" s="230">
        <v>1553.5</v>
      </c>
      <c r="G312" s="230">
        <v>1487.9</v>
      </c>
    </row>
    <row r="313" spans="1:7" ht="31.5">
      <c r="A313" s="226" t="s">
        <v>385</v>
      </c>
      <c r="B313" s="227">
        <v>7</v>
      </c>
      <c r="C313" s="227">
        <v>9</v>
      </c>
      <c r="D313" s="228" t="s">
        <v>391</v>
      </c>
      <c r="E313" s="229" t="s">
        <v>379</v>
      </c>
      <c r="F313" s="230">
        <v>1553.5</v>
      </c>
      <c r="G313" s="230">
        <v>1487.9</v>
      </c>
    </row>
    <row r="314" spans="1:7" ht="78.75">
      <c r="A314" s="226" t="s">
        <v>387</v>
      </c>
      <c r="B314" s="227">
        <v>7</v>
      </c>
      <c r="C314" s="227">
        <v>9</v>
      </c>
      <c r="D314" s="228" t="s">
        <v>391</v>
      </c>
      <c r="E314" s="229" t="s">
        <v>230</v>
      </c>
      <c r="F314" s="230">
        <v>1335.5</v>
      </c>
      <c r="G314" s="230">
        <v>1271.5</v>
      </c>
    </row>
    <row r="315" spans="1:7" ht="31.5">
      <c r="A315" s="226" t="s">
        <v>392</v>
      </c>
      <c r="B315" s="227">
        <v>7</v>
      </c>
      <c r="C315" s="227">
        <v>9</v>
      </c>
      <c r="D315" s="228" t="s">
        <v>391</v>
      </c>
      <c r="E315" s="229" t="s">
        <v>393</v>
      </c>
      <c r="F315" s="230">
        <v>203.6</v>
      </c>
      <c r="G315" s="230">
        <v>202</v>
      </c>
    </row>
    <row r="316" spans="1:7">
      <c r="A316" s="226" t="s">
        <v>398</v>
      </c>
      <c r="B316" s="227">
        <v>7</v>
      </c>
      <c r="C316" s="227">
        <v>9</v>
      </c>
      <c r="D316" s="228" t="s">
        <v>391</v>
      </c>
      <c r="E316" s="229" t="s">
        <v>399</v>
      </c>
      <c r="F316" s="230">
        <v>14.4</v>
      </c>
      <c r="G316" s="230">
        <v>14.4</v>
      </c>
    </row>
    <row r="317" spans="1:7" ht="31.5">
      <c r="A317" s="226" t="s">
        <v>659</v>
      </c>
      <c r="B317" s="227">
        <v>7</v>
      </c>
      <c r="C317" s="227">
        <v>9</v>
      </c>
      <c r="D317" s="228" t="s">
        <v>660</v>
      </c>
      <c r="E317" s="229" t="s">
        <v>379</v>
      </c>
      <c r="F317" s="230">
        <v>3436.7</v>
      </c>
      <c r="G317" s="230">
        <v>3280.7</v>
      </c>
    </row>
    <row r="318" spans="1:7" ht="31.5">
      <c r="A318" s="226" t="s">
        <v>661</v>
      </c>
      <c r="B318" s="227">
        <v>7</v>
      </c>
      <c r="C318" s="227">
        <v>9</v>
      </c>
      <c r="D318" s="228" t="s">
        <v>662</v>
      </c>
      <c r="E318" s="229" t="s">
        <v>379</v>
      </c>
      <c r="F318" s="230">
        <v>3436.7</v>
      </c>
      <c r="G318" s="230">
        <v>3280.7</v>
      </c>
    </row>
    <row r="319" spans="1:7" ht="31.5">
      <c r="A319" s="226" t="s">
        <v>447</v>
      </c>
      <c r="B319" s="227">
        <v>7</v>
      </c>
      <c r="C319" s="227">
        <v>9</v>
      </c>
      <c r="D319" s="228" t="s">
        <v>663</v>
      </c>
      <c r="E319" s="229" t="s">
        <v>379</v>
      </c>
      <c r="F319" s="230">
        <v>3436.7</v>
      </c>
      <c r="G319" s="230">
        <v>3280.7</v>
      </c>
    </row>
    <row r="320" spans="1:7" ht="78.75">
      <c r="A320" s="226" t="s">
        <v>387</v>
      </c>
      <c r="B320" s="227">
        <v>7</v>
      </c>
      <c r="C320" s="227">
        <v>9</v>
      </c>
      <c r="D320" s="228" t="s">
        <v>663</v>
      </c>
      <c r="E320" s="229" t="s">
        <v>230</v>
      </c>
      <c r="F320" s="230">
        <v>3331.8</v>
      </c>
      <c r="G320" s="230">
        <v>3175.8</v>
      </c>
    </row>
    <row r="321" spans="1:7" ht="31.5">
      <c r="A321" s="226" t="s">
        <v>392</v>
      </c>
      <c r="B321" s="227">
        <v>7</v>
      </c>
      <c r="C321" s="227">
        <v>9</v>
      </c>
      <c r="D321" s="228" t="s">
        <v>663</v>
      </c>
      <c r="E321" s="229" t="s">
        <v>393</v>
      </c>
      <c r="F321" s="230">
        <v>104.9</v>
      </c>
      <c r="G321" s="230">
        <v>104.9</v>
      </c>
    </row>
    <row r="322" spans="1:7" ht="47.25">
      <c r="A322" s="226" t="s">
        <v>665</v>
      </c>
      <c r="B322" s="227">
        <v>7</v>
      </c>
      <c r="C322" s="227">
        <v>9</v>
      </c>
      <c r="D322" s="228" t="s">
        <v>666</v>
      </c>
      <c r="E322" s="229" t="s">
        <v>379</v>
      </c>
      <c r="F322" s="230">
        <v>37.299999999999997</v>
      </c>
      <c r="G322" s="230">
        <v>37.299999999999997</v>
      </c>
    </row>
    <row r="323" spans="1:7" ht="31.5">
      <c r="A323" s="226" t="s">
        <v>667</v>
      </c>
      <c r="B323" s="227">
        <v>7</v>
      </c>
      <c r="C323" s="227">
        <v>9</v>
      </c>
      <c r="D323" s="228" t="s">
        <v>668</v>
      </c>
      <c r="E323" s="229" t="s">
        <v>379</v>
      </c>
      <c r="F323" s="230">
        <v>37.299999999999997</v>
      </c>
      <c r="G323" s="230">
        <v>37.299999999999997</v>
      </c>
    </row>
    <row r="324" spans="1:7" ht="31.5">
      <c r="A324" s="226" t="s">
        <v>669</v>
      </c>
      <c r="B324" s="227">
        <v>7</v>
      </c>
      <c r="C324" s="227">
        <v>9</v>
      </c>
      <c r="D324" s="228" t="s">
        <v>670</v>
      </c>
      <c r="E324" s="229" t="s">
        <v>379</v>
      </c>
      <c r="F324" s="230">
        <v>26</v>
      </c>
      <c r="G324" s="230">
        <v>26</v>
      </c>
    </row>
    <row r="325" spans="1:7" ht="31.5">
      <c r="A325" s="226" t="s">
        <v>392</v>
      </c>
      <c r="B325" s="227">
        <v>7</v>
      </c>
      <c r="C325" s="227">
        <v>9</v>
      </c>
      <c r="D325" s="228" t="s">
        <v>670</v>
      </c>
      <c r="E325" s="229" t="s">
        <v>393</v>
      </c>
      <c r="F325" s="230">
        <v>26</v>
      </c>
      <c r="G325" s="230">
        <v>26</v>
      </c>
    </row>
    <row r="326" spans="1:7" ht="31.5">
      <c r="A326" s="226" t="s">
        <v>671</v>
      </c>
      <c r="B326" s="227">
        <v>7</v>
      </c>
      <c r="C326" s="227">
        <v>9</v>
      </c>
      <c r="D326" s="228" t="s">
        <v>672</v>
      </c>
      <c r="E326" s="229" t="s">
        <v>379</v>
      </c>
      <c r="F326" s="230">
        <v>11.3</v>
      </c>
      <c r="G326" s="230">
        <v>11.3</v>
      </c>
    </row>
    <row r="327" spans="1:7" ht="31.5">
      <c r="A327" s="226" t="s">
        <v>392</v>
      </c>
      <c r="B327" s="227">
        <v>7</v>
      </c>
      <c r="C327" s="227">
        <v>9</v>
      </c>
      <c r="D327" s="228" t="s">
        <v>672</v>
      </c>
      <c r="E327" s="229" t="s">
        <v>393</v>
      </c>
      <c r="F327" s="230">
        <v>11.3</v>
      </c>
      <c r="G327" s="230">
        <v>11.3</v>
      </c>
    </row>
    <row r="328" spans="1:7" ht="47.25">
      <c r="A328" s="226" t="s">
        <v>673</v>
      </c>
      <c r="B328" s="227">
        <v>7</v>
      </c>
      <c r="C328" s="227">
        <v>9</v>
      </c>
      <c r="D328" s="228" t="s">
        <v>674</v>
      </c>
      <c r="E328" s="229" t="s">
        <v>379</v>
      </c>
      <c r="F328" s="230">
        <v>15</v>
      </c>
      <c r="G328" s="230">
        <v>15</v>
      </c>
    </row>
    <row r="329" spans="1:7" ht="78.75">
      <c r="A329" s="226" t="s">
        <v>675</v>
      </c>
      <c r="B329" s="227">
        <v>7</v>
      </c>
      <c r="C329" s="227">
        <v>9</v>
      </c>
      <c r="D329" s="228" t="s">
        <v>676</v>
      </c>
      <c r="E329" s="229" t="s">
        <v>379</v>
      </c>
      <c r="F329" s="230">
        <v>15</v>
      </c>
      <c r="G329" s="230">
        <v>15</v>
      </c>
    </row>
    <row r="330" spans="1:7" ht="94.5">
      <c r="A330" s="226" t="s">
        <v>677</v>
      </c>
      <c r="B330" s="227">
        <v>7</v>
      </c>
      <c r="C330" s="227">
        <v>9</v>
      </c>
      <c r="D330" s="228" t="s">
        <v>678</v>
      </c>
      <c r="E330" s="229" t="s">
        <v>379</v>
      </c>
      <c r="F330" s="230">
        <v>10</v>
      </c>
      <c r="G330" s="230">
        <v>10</v>
      </c>
    </row>
    <row r="331" spans="1:7" ht="31.5">
      <c r="A331" s="226" t="s">
        <v>392</v>
      </c>
      <c r="B331" s="227">
        <v>7</v>
      </c>
      <c r="C331" s="227">
        <v>9</v>
      </c>
      <c r="D331" s="228" t="s">
        <v>678</v>
      </c>
      <c r="E331" s="229" t="s">
        <v>393</v>
      </c>
      <c r="F331" s="230">
        <v>10</v>
      </c>
      <c r="G331" s="230">
        <v>10</v>
      </c>
    </row>
    <row r="332" spans="1:7" ht="78.75">
      <c r="A332" s="226" t="s">
        <v>679</v>
      </c>
      <c r="B332" s="227">
        <v>7</v>
      </c>
      <c r="C332" s="227">
        <v>9</v>
      </c>
      <c r="D332" s="228" t="s">
        <v>680</v>
      </c>
      <c r="E332" s="229" t="s">
        <v>379</v>
      </c>
      <c r="F332" s="230">
        <v>5</v>
      </c>
      <c r="G332" s="230">
        <v>5</v>
      </c>
    </row>
    <row r="333" spans="1:7" ht="31.5">
      <c r="A333" s="226" t="s">
        <v>392</v>
      </c>
      <c r="B333" s="227">
        <v>7</v>
      </c>
      <c r="C333" s="227">
        <v>9</v>
      </c>
      <c r="D333" s="228" t="s">
        <v>680</v>
      </c>
      <c r="E333" s="229" t="s">
        <v>393</v>
      </c>
      <c r="F333" s="230">
        <v>5</v>
      </c>
      <c r="G333" s="230">
        <v>5</v>
      </c>
    </row>
    <row r="334" spans="1:7" s="225" customFormat="1">
      <c r="A334" s="220" t="s">
        <v>681</v>
      </c>
      <c r="B334" s="221">
        <v>8</v>
      </c>
      <c r="C334" s="221">
        <v>0</v>
      </c>
      <c r="D334" s="222" t="s">
        <v>379</v>
      </c>
      <c r="E334" s="223" t="s">
        <v>379</v>
      </c>
      <c r="F334" s="224">
        <v>15957</v>
      </c>
      <c r="G334" s="224">
        <v>15536.2</v>
      </c>
    </row>
    <row r="335" spans="1:7">
      <c r="A335" s="226" t="s">
        <v>682</v>
      </c>
      <c r="B335" s="227">
        <v>8</v>
      </c>
      <c r="C335" s="227">
        <v>1</v>
      </c>
      <c r="D335" s="228" t="s">
        <v>379</v>
      </c>
      <c r="E335" s="229" t="s">
        <v>379</v>
      </c>
      <c r="F335" s="230">
        <v>15290.1</v>
      </c>
      <c r="G335" s="230">
        <v>14900.4</v>
      </c>
    </row>
    <row r="336" spans="1:7">
      <c r="A336" s="226" t="s">
        <v>683</v>
      </c>
      <c r="B336" s="227">
        <v>8</v>
      </c>
      <c r="C336" s="227">
        <v>1</v>
      </c>
      <c r="D336" s="228" t="s">
        <v>684</v>
      </c>
      <c r="E336" s="229" t="s">
        <v>379</v>
      </c>
      <c r="F336" s="230">
        <v>4907.3999999999996</v>
      </c>
      <c r="G336" s="230">
        <v>4764</v>
      </c>
    </row>
    <row r="337" spans="1:7" ht="31.5">
      <c r="A337" s="226" t="s">
        <v>447</v>
      </c>
      <c r="B337" s="227">
        <v>8</v>
      </c>
      <c r="C337" s="227">
        <v>1</v>
      </c>
      <c r="D337" s="228" t="s">
        <v>685</v>
      </c>
      <c r="E337" s="229" t="s">
        <v>379</v>
      </c>
      <c r="F337" s="230">
        <v>4907.3999999999996</v>
      </c>
      <c r="G337" s="230">
        <v>4764</v>
      </c>
    </row>
    <row r="338" spans="1:7" ht="78.75">
      <c r="A338" s="226" t="s">
        <v>387</v>
      </c>
      <c r="B338" s="227">
        <v>8</v>
      </c>
      <c r="C338" s="227">
        <v>1</v>
      </c>
      <c r="D338" s="228" t="s">
        <v>685</v>
      </c>
      <c r="E338" s="229" t="s">
        <v>230</v>
      </c>
      <c r="F338" s="230">
        <v>4624.1000000000004</v>
      </c>
      <c r="G338" s="230">
        <v>4484.5</v>
      </c>
    </row>
    <row r="339" spans="1:7" ht="31.5">
      <c r="A339" s="226" t="s">
        <v>392</v>
      </c>
      <c r="B339" s="227">
        <v>8</v>
      </c>
      <c r="C339" s="227">
        <v>1</v>
      </c>
      <c r="D339" s="228" t="s">
        <v>685</v>
      </c>
      <c r="E339" s="229" t="s">
        <v>393</v>
      </c>
      <c r="F339" s="230">
        <v>263.2</v>
      </c>
      <c r="G339" s="230">
        <v>259.39999999999998</v>
      </c>
    </row>
    <row r="340" spans="1:7">
      <c r="A340" s="226" t="s">
        <v>398</v>
      </c>
      <c r="B340" s="227">
        <v>8</v>
      </c>
      <c r="C340" s="227">
        <v>1</v>
      </c>
      <c r="D340" s="228" t="s">
        <v>685</v>
      </c>
      <c r="E340" s="229" t="s">
        <v>399</v>
      </c>
      <c r="F340" s="230">
        <v>20.100000000000001</v>
      </c>
      <c r="G340" s="230">
        <v>20.100000000000001</v>
      </c>
    </row>
    <row r="341" spans="1:7">
      <c r="A341" s="226" t="s">
        <v>687</v>
      </c>
      <c r="B341" s="227">
        <v>8</v>
      </c>
      <c r="C341" s="227">
        <v>1</v>
      </c>
      <c r="D341" s="228" t="s">
        <v>688</v>
      </c>
      <c r="E341" s="229" t="s">
        <v>379</v>
      </c>
      <c r="F341" s="230">
        <v>1071.5</v>
      </c>
      <c r="G341" s="230">
        <v>1028.9000000000001</v>
      </c>
    </row>
    <row r="342" spans="1:7" ht="31.5">
      <c r="A342" s="226" t="s">
        <v>447</v>
      </c>
      <c r="B342" s="227">
        <v>8</v>
      </c>
      <c r="C342" s="227">
        <v>1</v>
      </c>
      <c r="D342" s="228" t="s">
        <v>689</v>
      </c>
      <c r="E342" s="229" t="s">
        <v>379</v>
      </c>
      <c r="F342" s="230">
        <v>1071.5</v>
      </c>
      <c r="G342" s="230">
        <v>1028.9000000000001</v>
      </c>
    </row>
    <row r="343" spans="1:7" ht="78.75">
      <c r="A343" s="226" t="s">
        <v>387</v>
      </c>
      <c r="B343" s="227">
        <v>8</v>
      </c>
      <c r="C343" s="227">
        <v>1</v>
      </c>
      <c r="D343" s="228" t="s">
        <v>689</v>
      </c>
      <c r="E343" s="229" t="s">
        <v>230</v>
      </c>
      <c r="F343" s="230">
        <v>920</v>
      </c>
      <c r="G343" s="230">
        <v>877</v>
      </c>
    </row>
    <row r="344" spans="1:7" ht="31.5">
      <c r="A344" s="226" t="s">
        <v>392</v>
      </c>
      <c r="B344" s="227">
        <v>8</v>
      </c>
      <c r="C344" s="227">
        <v>1</v>
      </c>
      <c r="D344" s="228" t="s">
        <v>689</v>
      </c>
      <c r="E344" s="229" t="s">
        <v>393</v>
      </c>
      <c r="F344" s="230">
        <v>130.1</v>
      </c>
      <c r="G344" s="230">
        <v>130.5</v>
      </c>
    </row>
    <row r="345" spans="1:7">
      <c r="A345" s="226" t="s">
        <v>398</v>
      </c>
      <c r="B345" s="227">
        <v>8</v>
      </c>
      <c r="C345" s="227">
        <v>1</v>
      </c>
      <c r="D345" s="228" t="s">
        <v>689</v>
      </c>
      <c r="E345" s="229" t="s">
        <v>399</v>
      </c>
      <c r="F345" s="230">
        <v>21.4</v>
      </c>
      <c r="G345" s="230">
        <v>21.4</v>
      </c>
    </row>
    <row r="346" spans="1:7">
      <c r="A346" s="226" t="s">
        <v>690</v>
      </c>
      <c r="B346" s="227">
        <v>8</v>
      </c>
      <c r="C346" s="227">
        <v>1</v>
      </c>
      <c r="D346" s="228" t="s">
        <v>691</v>
      </c>
      <c r="E346" s="229" t="s">
        <v>379</v>
      </c>
      <c r="F346" s="230">
        <v>8357.2000000000007</v>
      </c>
      <c r="G346" s="230">
        <v>8076.5</v>
      </c>
    </row>
    <row r="347" spans="1:7" ht="31.5">
      <c r="A347" s="226" t="s">
        <v>447</v>
      </c>
      <c r="B347" s="227">
        <v>8</v>
      </c>
      <c r="C347" s="227">
        <v>1</v>
      </c>
      <c r="D347" s="228" t="s">
        <v>692</v>
      </c>
      <c r="E347" s="229" t="s">
        <v>379</v>
      </c>
      <c r="F347" s="230">
        <v>8357.2000000000007</v>
      </c>
      <c r="G347" s="230">
        <v>8076.5</v>
      </c>
    </row>
    <row r="348" spans="1:7" ht="78.75">
      <c r="A348" s="226" t="s">
        <v>387</v>
      </c>
      <c r="B348" s="227">
        <v>8</v>
      </c>
      <c r="C348" s="227">
        <v>1</v>
      </c>
      <c r="D348" s="228" t="s">
        <v>692</v>
      </c>
      <c r="E348" s="229" t="s">
        <v>230</v>
      </c>
      <c r="F348" s="230">
        <v>7769</v>
      </c>
      <c r="G348" s="230">
        <v>7495</v>
      </c>
    </row>
    <row r="349" spans="1:7" ht="31.5">
      <c r="A349" s="226" t="s">
        <v>392</v>
      </c>
      <c r="B349" s="227">
        <v>8</v>
      </c>
      <c r="C349" s="227">
        <v>1</v>
      </c>
      <c r="D349" s="228" t="s">
        <v>692</v>
      </c>
      <c r="E349" s="229" t="s">
        <v>393</v>
      </c>
      <c r="F349" s="230">
        <v>568.29999999999995</v>
      </c>
      <c r="G349" s="230">
        <v>561.6</v>
      </c>
    </row>
    <row r="350" spans="1:7">
      <c r="A350" s="226" t="s">
        <v>398</v>
      </c>
      <c r="B350" s="227">
        <v>8</v>
      </c>
      <c r="C350" s="227">
        <v>1</v>
      </c>
      <c r="D350" s="228" t="s">
        <v>692</v>
      </c>
      <c r="E350" s="229" t="s">
        <v>399</v>
      </c>
      <c r="F350" s="230">
        <v>19.899999999999999</v>
      </c>
      <c r="G350" s="230">
        <v>19.899999999999999</v>
      </c>
    </row>
    <row r="351" spans="1:7" ht="63">
      <c r="A351" s="226" t="s">
        <v>402</v>
      </c>
      <c r="B351" s="227">
        <v>8</v>
      </c>
      <c r="C351" s="227">
        <v>1</v>
      </c>
      <c r="D351" s="228" t="s">
        <v>403</v>
      </c>
      <c r="E351" s="229" t="s">
        <v>379</v>
      </c>
      <c r="F351" s="230">
        <v>380</v>
      </c>
      <c r="G351" s="230">
        <v>385</v>
      </c>
    </row>
    <row r="352" spans="1:7" ht="78.75">
      <c r="A352" s="226" t="s">
        <v>404</v>
      </c>
      <c r="B352" s="227">
        <v>8</v>
      </c>
      <c r="C352" s="227">
        <v>1</v>
      </c>
      <c r="D352" s="228" t="s">
        <v>405</v>
      </c>
      <c r="E352" s="229" t="s">
        <v>379</v>
      </c>
      <c r="F352" s="230">
        <v>380</v>
      </c>
      <c r="G352" s="230">
        <v>385</v>
      </c>
    </row>
    <row r="353" spans="1:7" ht="63">
      <c r="A353" s="226" t="s">
        <v>542</v>
      </c>
      <c r="B353" s="227">
        <v>8</v>
      </c>
      <c r="C353" s="227">
        <v>1</v>
      </c>
      <c r="D353" s="228" t="s">
        <v>543</v>
      </c>
      <c r="E353" s="229" t="s">
        <v>379</v>
      </c>
      <c r="F353" s="230">
        <v>280</v>
      </c>
      <c r="G353" s="230">
        <v>185</v>
      </c>
    </row>
    <row r="354" spans="1:7" ht="31.5">
      <c r="A354" s="226" t="s">
        <v>392</v>
      </c>
      <c r="B354" s="227">
        <v>8</v>
      </c>
      <c r="C354" s="227">
        <v>1</v>
      </c>
      <c r="D354" s="228" t="s">
        <v>543</v>
      </c>
      <c r="E354" s="229" t="s">
        <v>393</v>
      </c>
      <c r="F354" s="230">
        <v>280</v>
      </c>
      <c r="G354" s="230">
        <v>185</v>
      </c>
    </row>
    <row r="355" spans="1:7" ht="47.25">
      <c r="A355" s="226" t="s">
        <v>694</v>
      </c>
      <c r="B355" s="227">
        <v>8</v>
      </c>
      <c r="C355" s="227">
        <v>1</v>
      </c>
      <c r="D355" s="228" t="s">
        <v>695</v>
      </c>
      <c r="E355" s="229" t="s">
        <v>379</v>
      </c>
      <c r="F355" s="230">
        <v>100</v>
      </c>
      <c r="G355" s="230">
        <v>200</v>
      </c>
    </row>
    <row r="356" spans="1:7" ht="31.5">
      <c r="A356" s="226" t="s">
        <v>392</v>
      </c>
      <c r="B356" s="227">
        <v>8</v>
      </c>
      <c r="C356" s="227">
        <v>1</v>
      </c>
      <c r="D356" s="228" t="s">
        <v>695</v>
      </c>
      <c r="E356" s="229" t="s">
        <v>393</v>
      </c>
      <c r="F356" s="230">
        <v>100</v>
      </c>
      <c r="G356" s="230">
        <v>200</v>
      </c>
    </row>
    <row r="357" spans="1:7" ht="47.25">
      <c r="A357" s="226" t="s">
        <v>604</v>
      </c>
      <c r="B357" s="227">
        <v>8</v>
      </c>
      <c r="C357" s="227">
        <v>1</v>
      </c>
      <c r="D357" s="228" t="s">
        <v>605</v>
      </c>
      <c r="E357" s="229" t="s">
        <v>379</v>
      </c>
      <c r="F357" s="230">
        <v>574</v>
      </c>
      <c r="G357" s="230">
        <v>646</v>
      </c>
    </row>
    <row r="358" spans="1:7" ht="31.5">
      <c r="A358" s="226" t="s">
        <v>606</v>
      </c>
      <c r="B358" s="227">
        <v>8</v>
      </c>
      <c r="C358" s="227">
        <v>1</v>
      </c>
      <c r="D358" s="228" t="s">
        <v>607</v>
      </c>
      <c r="E358" s="229" t="s">
        <v>379</v>
      </c>
      <c r="F358" s="230">
        <v>574</v>
      </c>
      <c r="G358" s="230">
        <v>646</v>
      </c>
    </row>
    <row r="359" spans="1:7" ht="47.25">
      <c r="A359" s="226" t="s">
        <v>696</v>
      </c>
      <c r="B359" s="227">
        <v>8</v>
      </c>
      <c r="C359" s="227">
        <v>1</v>
      </c>
      <c r="D359" s="228" t="s">
        <v>697</v>
      </c>
      <c r="E359" s="229" t="s">
        <v>379</v>
      </c>
      <c r="F359" s="230">
        <v>304</v>
      </c>
      <c r="G359" s="230">
        <v>365</v>
      </c>
    </row>
    <row r="360" spans="1:7" ht="31.5">
      <c r="A360" s="226" t="s">
        <v>392</v>
      </c>
      <c r="B360" s="227">
        <v>8</v>
      </c>
      <c r="C360" s="227">
        <v>1</v>
      </c>
      <c r="D360" s="228" t="s">
        <v>697</v>
      </c>
      <c r="E360" s="229" t="s">
        <v>393</v>
      </c>
      <c r="F360" s="230">
        <v>304</v>
      </c>
      <c r="G360" s="230">
        <v>365</v>
      </c>
    </row>
    <row r="361" spans="1:7" ht="31.5">
      <c r="A361" s="226" t="s">
        <v>698</v>
      </c>
      <c r="B361" s="227">
        <v>8</v>
      </c>
      <c r="C361" s="227">
        <v>1</v>
      </c>
      <c r="D361" s="228" t="s">
        <v>699</v>
      </c>
      <c r="E361" s="229" t="s">
        <v>379</v>
      </c>
      <c r="F361" s="230">
        <v>270</v>
      </c>
      <c r="G361" s="230">
        <v>281</v>
      </c>
    </row>
    <row r="362" spans="1:7" ht="31.5">
      <c r="A362" s="226" t="s">
        <v>392</v>
      </c>
      <c r="B362" s="227">
        <v>8</v>
      </c>
      <c r="C362" s="227">
        <v>1</v>
      </c>
      <c r="D362" s="228" t="s">
        <v>699</v>
      </c>
      <c r="E362" s="229" t="s">
        <v>393</v>
      </c>
      <c r="F362" s="230">
        <v>270</v>
      </c>
      <c r="G362" s="230">
        <v>281</v>
      </c>
    </row>
    <row r="363" spans="1:7">
      <c r="A363" s="226" t="s">
        <v>700</v>
      </c>
      <c r="B363" s="227">
        <v>8</v>
      </c>
      <c r="C363" s="227">
        <v>4</v>
      </c>
      <c r="D363" s="228" t="s">
        <v>379</v>
      </c>
      <c r="E363" s="229" t="s">
        <v>379</v>
      </c>
      <c r="F363" s="230">
        <v>666.9</v>
      </c>
      <c r="G363" s="230">
        <v>635.79999999999995</v>
      </c>
    </row>
    <row r="364" spans="1:7" ht="31.5">
      <c r="A364" s="226" t="s">
        <v>381</v>
      </c>
      <c r="B364" s="227">
        <v>8</v>
      </c>
      <c r="C364" s="227">
        <v>4</v>
      </c>
      <c r="D364" s="228" t="s">
        <v>382</v>
      </c>
      <c r="E364" s="229" t="s">
        <v>379</v>
      </c>
      <c r="F364" s="230">
        <v>666.9</v>
      </c>
      <c r="G364" s="230">
        <v>635.79999999999995</v>
      </c>
    </row>
    <row r="365" spans="1:7">
      <c r="A365" s="226" t="s">
        <v>389</v>
      </c>
      <c r="B365" s="227">
        <v>8</v>
      </c>
      <c r="C365" s="227">
        <v>4</v>
      </c>
      <c r="D365" s="228" t="s">
        <v>390</v>
      </c>
      <c r="E365" s="229" t="s">
        <v>379</v>
      </c>
      <c r="F365" s="230">
        <v>666.9</v>
      </c>
      <c r="G365" s="230">
        <v>635.79999999999995</v>
      </c>
    </row>
    <row r="366" spans="1:7" ht="31.5">
      <c r="A366" s="226" t="s">
        <v>385</v>
      </c>
      <c r="B366" s="227">
        <v>8</v>
      </c>
      <c r="C366" s="227">
        <v>4</v>
      </c>
      <c r="D366" s="228" t="s">
        <v>391</v>
      </c>
      <c r="E366" s="229" t="s">
        <v>379</v>
      </c>
      <c r="F366" s="230">
        <v>666.9</v>
      </c>
      <c r="G366" s="230">
        <v>635.79999999999995</v>
      </c>
    </row>
    <row r="367" spans="1:7" ht="78.75">
      <c r="A367" s="226" t="s">
        <v>387</v>
      </c>
      <c r="B367" s="227">
        <v>8</v>
      </c>
      <c r="C367" s="227">
        <v>4</v>
      </c>
      <c r="D367" s="228" t="s">
        <v>391</v>
      </c>
      <c r="E367" s="229" t="s">
        <v>230</v>
      </c>
      <c r="F367" s="230">
        <v>664</v>
      </c>
      <c r="G367" s="230">
        <v>632.9</v>
      </c>
    </row>
    <row r="368" spans="1:7" ht="31.5">
      <c r="A368" s="226" t="s">
        <v>392</v>
      </c>
      <c r="B368" s="227">
        <v>8</v>
      </c>
      <c r="C368" s="227">
        <v>4</v>
      </c>
      <c r="D368" s="228" t="s">
        <v>391</v>
      </c>
      <c r="E368" s="229" t="s">
        <v>393</v>
      </c>
      <c r="F368" s="230">
        <v>2.9</v>
      </c>
      <c r="G368" s="230">
        <v>2.9</v>
      </c>
    </row>
    <row r="369" spans="1:7" s="225" customFormat="1">
      <c r="A369" s="220" t="s">
        <v>701</v>
      </c>
      <c r="B369" s="221">
        <v>10</v>
      </c>
      <c r="C369" s="221">
        <v>0</v>
      </c>
      <c r="D369" s="222" t="s">
        <v>379</v>
      </c>
      <c r="E369" s="223" t="s">
        <v>379</v>
      </c>
      <c r="F369" s="224">
        <v>19735.900000000001</v>
      </c>
      <c r="G369" s="224">
        <v>19252.900000000001</v>
      </c>
    </row>
    <row r="370" spans="1:7">
      <c r="A370" s="226" t="s">
        <v>702</v>
      </c>
      <c r="B370" s="227">
        <v>10</v>
      </c>
      <c r="C370" s="227">
        <v>1</v>
      </c>
      <c r="D370" s="228" t="s">
        <v>379</v>
      </c>
      <c r="E370" s="229" t="s">
        <v>379</v>
      </c>
      <c r="F370" s="230">
        <v>4865.6000000000004</v>
      </c>
      <c r="G370" s="230">
        <v>5074.8</v>
      </c>
    </row>
    <row r="371" spans="1:7" ht="31.5">
      <c r="A371" s="226" t="s">
        <v>703</v>
      </c>
      <c r="B371" s="227">
        <v>10</v>
      </c>
      <c r="C371" s="227">
        <v>1</v>
      </c>
      <c r="D371" s="228" t="s">
        <v>704</v>
      </c>
      <c r="E371" s="229" t="s">
        <v>379</v>
      </c>
      <c r="F371" s="230">
        <v>4865.6000000000004</v>
      </c>
      <c r="G371" s="230">
        <v>5074.8</v>
      </c>
    </row>
    <row r="372" spans="1:7">
      <c r="A372" s="226" t="s">
        <v>705</v>
      </c>
      <c r="B372" s="227">
        <v>10</v>
      </c>
      <c r="C372" s="227">
        <v>1</v>
      </c>
      <c r="D372" s="228" t="s">
        <v>706</v>
      </c>
      <c r="E372" s="229" t="s">
        <v>379</v>
      </c>
      <c r="F372" s="230">
        <v>4865.6000000000004</v>
      </c>
      <c r="G372" s="230">
        <v>5074.8</v>
      </c>
    </row>
    <row r="373" spans="1:7" ht="110.25">
      <c r="A373" s="226" t="s">
        <v>707</v>
      </c>
      <c r="B373" s="227">
        <v>10</v>
      </c>
      <c r="C373" s="227">
        <v>1</v>
      </c>
      <c r="D373" s="228" t="s">
        <v>708</v>
      </c>
      <c r="E373" s="229" t="s">
        <v>379</v>
      </c>
      <c r="F373" s="230">
        <v>4865.6000000000004</v>
      </c>
      <c r="G373" s="230">
        <v>5074.8</v>
      </c>
    </row>
    <row r="374" spans="1:7">
      <c r="A374" s="226" t="s">
        <v>562</v>
      </c>
      <c r="B374" s="227">
        <v>10</v>
      </c>
      <c r="C374" s="227">
        <v>1</v>
      </c>
      <c r="D374" s="228" t="s">
        <v>708</v>
      </c>
      <c r="E374" s="229" t="s">
        <v>563</v>
      </c>
      <c r="F374" s="230">
        <v>4865.6000000000004</v>
      </c>
      <c r="G374" s="230">
        <v>5074.8</v>
      </c>
    </row>
    <row r="375" spans="1:7">
      <c r="A375" s="226" t="s">
        <v>709</v>
      </c>
      <c r="B375" s="227">
        <v>10</v>
      </c>
      <c r="C375" s="227">
        <v>3</v>
      </c>
      <c r="D375" s="228" t="s">
        <v>379</v>
      </c>
      <c r="E375" s="229" t="s">
        <v>379</v>
      </c>
      <c r="F375" s="230">
        <v>8458</v>
      </c>
      <c r="G375" s="230">
        <v>8097.9</v>
      </c>
    </row>
    <row r="376" spans="1:7" ht="31.5">
      <c r="A376" s="226" t="s">
        <v>381</v>
      </c>
      <c r="B376" s="227">
        <v>10</v>
      </c>
      <c r="C376" s="227">
        <v>3</v>
      </c>
      <c r="D376" s="228" t="s">
        <v>382</v>
      </c>
      <c r="E376" s="229" t="s">
        <v>379</v>
      </c>
      <c r="F376" s="230">
        <v>7248.5</v>
      </c>
      <c r="G376" s="230">
        <v>6866.9</v>
      </c>
    </row>
    <row r="377" spans="1:7" ht="31.5">
      <c r="A377" s="226" t="s">
        <v>427</v>
      </c>
      <c r="B377" s="227">
        <v>10</v>
      </c>
      <c r="C377" s="227">
        <v>3</v>
      </c>
      <c r="D377" s="228" t="s">
        <v>428</v>
      </c>
      <c r="E377" s="229" t="s">
        <v>379</v>
      </c>
      <c r="F377" s="230">
        <v>7248.5</v>
      </c>
      <c r="G377" s="230">
        <v>6866.9</v>
      </c>
    </row>
    <row r="378" spans="1:7" ht="63">
      <c r="A378" s="226" t="s">
        <v>710</v>
      </c>
      <c r="B378" s="227">
        <v>10</v>
      </c>
      <c r="C378" s="227">
        <v>3</v>
      </c>
      <c r="D378" s="228" t="s">
        <v>711</v>
      </c>
      <c r="E378" s="229" t="s">
        <v>379</v>
      </c>
      <c r="F378" s="230">
        <v>829.3</v>
      </c>
      <c r="G378" s="230">
        <v>785.6</v>
      </c>
    </row>
    <row r="379" spans="1:7" ht="78.75">
      <c r="A379" s="226" t="s">
        <v>387</v>
      </c>
      <c r="B379" s="227">
        <v>10</v>
      </c>
      <c r="C379" s="227">
        <v>3</v>
      </c>
      <c r="D379" s="228" t="s">
        <v>711</v>
      </c>
      <c r="E379" s="229" t="s">
        <v>230</v>
      </c>
      <c r="F379" s="230">
        <v>789.8</v>
      </c>
      <c r="G379" s="230">
        <v>748.2</v>
      </c>
    </row>
    <row r="380" spans="1:7" ht="31.5">
      <c r="A380" s="226" t="s">
        <v>392</v>
      </c>
      <c r="B380" s="227">
        <v>10</v>
      </c>
      <c r="C380" s="227">
        <v>3</v>
      </c>
      <c r="D380" s="228" t="s">
        <v>711</v>
      </c>
      <c r="E380" s="229" t="s">
        <v>393</v>
      </c>
      <c r="F380" s="230">
        <v>39.5</v>
      </c>
      <c r="G380" s="230">
        <v>37.4</v>
      </c>
    </row>
    <row r="381" spans="1:7" ht="31.5">
      <c r="A381" s="226" t="s">
        <v>712</v>
      </c>
      <c r="B381" s="227">
        <v>10</v>
      </c>
      <c r="C381" s="227">
        <v>3</v>
      </c>
      <c r="D381" s="228" t="s">
        <v>713</v>
      </c>
      <c r="E381" s="229" t="s">
        <v>379</v>
      </c>
      <c r="F381" s="230">
        <v>6419.2</v>
      </c>
      <c r="G381" s="230">
        <v>6081.3</v>
      </c>
    </row>
    <row r="382" spans="1:7" ht="31.5">
      <c r="A382" s="226" t="s">
        <v>392</v>
      </c>
      <c r="B382" s="227">
        <v>10</v>
      </c>
      <c r="C382" s="227">
        <v>3</v>
      </c>
      <c r="D382" s="228" t="s">
        <v>713</v>
      </c>
      <c r="E382" s="229" t="s">
        <v>393</v>
      </c>
      <c r="F382" s="230">
        <v>117</v>
      </c>
      <c r="G382" s="230">
        <v>117</v>
      </c>
    </row>
    <row r="383" spans="1:7">
      <c r="A383" s="226" t="s">
        <v>562</v>
      </c>
      <c r="B383" s="227">
        <v>10</v>
      </c>
      <c r="C383" s="227">
        <v>3</v>
      </c>
      <c r="D383" s="228" t="s">
        <v>713</v>
      </c>
      <c r="E383" s="229" t="s">
        <v>563</v>
      </c>
      <c r="F383" s="230">
        <v>6302.2</v>
      </c>
      <c r="G383" s="230">
        <v>5964.3</v>
      </c>
    </row>
    <row r="384" spans="1:7" ht="31.5">
      <c r="A384" s="226" t="s">
        <v>439</v>
      </c>
      <c r="B384" s="227">
        <v>10</v>
      </c>
      <c r="C384" s="227">
        <v>3</v>
      </c>
      <c r="D384" s="228" t="s">
        <v>440</v>
      </c>
      <c r="E384" s="229" t="s">
        <v>379</v>
      </c>
      <c r="F384" s="230">
        <v>929.5</v>
      </c>
      <c r="G384" s="230">
        <v>941</v>
      </c>
    </row>
    <row r="385" spans="1:7" ht="31.5">
      <c r="A385" s="226" t="s">
        <v>441</v>
      </c>
      <c r="B385" s="227">
        <v>10</v>
      </c>
      <c r="C385" s="227">
        <v>3</v>
      </c>
      <c r="D385" s="228" t="s">
        <v>442</v>
      </c>
      <c r="E385" s="229" t="s">
        <v>379</v>
      </c>
      <c r="F385" s="230">
        <v>929.5</v>
      </c>
      <c r="G385" s="230">
        <v>941</v>
      </c>
    </row>
    <row r="386" spans="1:7" ht="78.75">
      <c r="A386" s="226" t="s">
        <v>714</v>
      </c>
      <c r="B386" s="227">
        <v>10</v>
      </c>
      <c r="C386" s="227">
        <v>3</v>
      </c>
      <c r="D386" s="228" t="s">
        <v>715</v>
      </c>
      <c r="E386" s="229" t="s">
        <v>379</v>
      </c>
      <c r="F386" s="230">
        <v>926.5</v>
      </c>
      <c r="G386" s="230">
        <v>938</v>
      </c>
    </row>
    <row r="387" spans="1:7">
      <c r="A387" s="226" t="s">
        <v>562</v>
      </c>
      <c r="B387" s="227">
        <v>10</v>
      </c>
      <c r="C387" s="227">
        <v>3</v>
      </c>
      <c r="D387" s="228" t="s">
        <v>715</v>
      </c>
      <c r="E387" s="229" t="s">
        <v>563</v>
      </c>
      <c r="F387" s="230">
        <v>926.5</v>
      </c>
      <c r="G387" s="230">
        <v>938</v>
      </c>
    </row>
    <row r="388" spans="1:7" ht="31.5">
      <c r="A388" s="226" t="s">
        <v>716</v>
      </c>
      <c r="B388" s="227">
        <v>10</v>
      </c>
      <c r="C388" s="227">
        <v>3</v>
      </c>
      <c r="D388" s="228" t="s">
        <v>717</v>
      </c>
      <c r="E388" s="229" t="s">
        <v>379</v>
      </c>
      <c r="F388" s="230">
        <v>3</v>
      </c>
      <c r="G388" s="230">
        <v>3</v>
      </c>
    </row>
    <row r="389" spans="1:7">
      <c r="A389" s="226" t="s">
        <v>562</v>
      </c>
      <c r="B389" s="227">
        <v>10</v>
      </c>
      <c r="C389" s="227">
        <v>3</v>
      </c>
      <c r="D389" s="228" t="s">
        <v>717</v>
      </c>
      <c r="E389" s="229" t="s">
        <v>563</v>
      </c>
      <c r="F389" s="230">
        <v>3</v>
      </c>
      <c r="G389" s="230">
        <v>3</v>
      </c>
    </row>
    <row r="390" spans="1:7" ht="31.5">
      <c r="A390" s="226" t="s">
        <v>718</v>
      </c>
      <c r="B390" s="227">
        <v>10</v>
      </c>
      <c r="C390" s="227">
        <v>3</v>
      </c>
      <c r="D390" s="228" t="s">
        <v>719</v>
      </c>
      <c r="E390" s="229" t="s">
        <v>379</v>
      </c>
      <c r="F390" s="230">
        <v>280</v>
      </c>
      <c r="G390" s="230">
        <v>290</v>
      </c>
    </row>
    <row r="391" spans="1:7" ht="94.5">
      <c r="A391" s="226" t="s">
        <v>720</v>
      </c>
      <c r="B391" s="227">
        <v>10</v>
      </c>
      <c r="C391" s="227">
        <v>3</v>
      </c>
      <c r="D391" s="228" t="s">
        <v>721</v>
      </c>
      <c r="E391" s="229" t="s">
        <v>379</v>
      </c>
      <c r="F391" s="230">
        <v>280</v>
      </c>
      <c r="G391" s="230">
        <v>290</v>
      </c>
    </row>
    <row r="392" spans="1:7" ht="78.75">
      <c r="A392" s="226" t="s">
        <v>722</v>
      </c>
      <c r="B392" s="227">
        <v>10</v>
      </c>
      <c r="C392" s="227">
        <v>3</v>
      </c>
      <c r="D392" s="228" t="s">
        <v>723</v>
      </c>
      <c r="E392" s="229" t="s">
        <v>379</v>
      </c>
      <c r="F392" s="230">
        <v>260</v>
      </c>
      <c r="G392" s="230">
        <v>270</v>
      </c>
    </row>
    <row r="393" spans="1:7">
      <c r="A393" s="226" t="s">
        <v>562</v>
      </c>
      <c r="B393" s="227">
        <v>10</v>
      </c>
      <c r="C393" s="227">
        <v>3</v>
      </c>
      <c r="D393" s="228" t="s">
        <v>723</v>
      </c>
      <c r="E393" s="229" t="s">
        <v>563</v>
      </c>
      <c r="F393" s="230">
        <v>260</v>
      </c>
      <c r="G393" s="230">
        <v>270</v>
      </c>
    </row>
    <row r="394" spans="1:7" ht="63">
      <c r="A394" s="226" t="s">
        <v>724</v>
      </c>
      <c r="B394" s="227">
        <v>10</v>
      </c>
      <c r="C394" s="227">
        <v>3</v>
      </c>
      <c r="D394" s="228" t="s">
        <v>725</v>
      </c>
      <c r="E394" s="229" t="s">
        <v>379</v>
      </c>
      <c r="F394" s="230">
        <v>20</v>
      </c>
      <c r="G394" s="230">
        <v>20</v>
      </c>
    </row>
    <row r="395" spans="1:7">
      <c r="A395" s="226" t="s">
        <v>562</v>
      </c>
      <c r="B395" s="227">
        <v>10</v>
      </c>
      <c r="C395" s="227">
        <v>3</v>
      </c>
      <c r="D395" s="228" t="s">
        <v>725</v>
      </c>
      <c r="E395" s="229" t="s">
        <v>563</v>
      </c>
      <c r="F395" s="230">
        <v>20</v>
      </c>
      <c r="G395" s="230">
        <v>20</v>
      </c>
    </row>
    <row r="396" spans="1:7">
      <c r="A396" s="226" t="s">
        <v>726</v>
      </c>
      <c r="B396" s="227">
        <v>10</v>
      </c>
      <c r="C396" s="227">
        <v>4</v>
      </c>
      <c r="D396" s="228" t="s">
        <v>379</v>
      </c>
      <c r="E396" s="229" t="s">
        <v>379</v>
      </c>
      <c r="F396" s="230">
        <v>5154.1000000000004</v>
      </c>
      <c r="G396" s="230">
        <v>4882.8999999999996</v>
      </c>
    </row>
    <row r="397" spans="1:7" ht="31.5">
      <c r="A397" s="226" t="s">
        <v>381</v>
      </c>
      <c r="B397" s="227">
        <v>10</v>
      </c>
      <c r="C397" s="227">
        <v>4</v>
      </c>
      <c r="D397" s="228" t="s">
        <v>382</v>
      </c>
      <c r="E397" s="229" t="s">
        <v>379</v>
      </c>
      <c r="F397" s="230">
        <v>5154.1000000000004</v>
      </c>
      <c r="G397" s="230">
        <v>4882.8999999999996</v>
      </c>
    </row>
    <row r="398" spans="1:7" ht="31.5">
      <c r="A398" s="226" t="s">
        <v>427</v>
      </c>
      <c r="B398" s="227">
        <v>10</v>
      </c>
      <c r="C398" s="227">
        <v>4</v>
      </c>
      <c r="D398" s="228" t="s">
        <v>428</v>
      </c>
      <c r="E398" s="229" t="s">
        <v>379</v>
      </c>
      <c r="F398" s="230">
        <v>5154.1000000000004</v>
      </c>
      <c r="G398" s="230">
        <v>4882.8999999999996</v>
      </c>
    </row>
    <row r="399" spans="1:7" ht="47.25">
      <c r="A399" s="226" t="s">
        <v>727</v>
      </c>
      <c r="B399" s="227">
        <v>10</v>
      </c>
      <c r="C399" s="227">
        <v>4</v>
      </c>
      <c r="D399" s="228" t="s">
        <v>728</v>
      </c>
      <c r="E399" s="229" t="s">
        <v>379</v>
      </c>
      <c r="F399" s="230">
        <v>5154.1000000000004</v>
      </c>
      <c r="G399" s="230">
        <v>4882.8999999999996</v>
      </c>
    </row>
    <row r="400" spans="1:7">
      <c r="A400" s="226" t="s">
        <v>562</v>
      </c>
      <c r="B400" s="227">
        <v>10</v>
      </c>
      <c r="C400" s="227">
        <v>4</v>
      </c>
      <c r="D400" s="228" t="s">
        <v>728</v>
      </c>
      <c r="E400" s="229" t="s">
        <v>563</v>
      </c>
      <c r="F400" s="230">
        <v>5154.1000000000004</v>
      </c>
      <c r="G400" s="230">
        <v>4882.8999999999996</v>
      </c>
    </row>
    <row r="401" spans="1:7">
      <c r="A401" s="226" t="s">
        <v>729</v>
      </c>
      <c r="B401" s="227">
        <v>10</v>
      </c>
      <c r="C401" s="227">
        <v>6</v>
      </c>
      <c r="D401" s="228" t="s">
        <v>379</v>
      </c>
      <c r="E401" s="229" t="s">
        <v>379</v>
      </c>
      <c r="F401" s="230">
        <v>1258.2</v>
      </c>
      <c r="G401" s="230">
        <v>1197.3</v>
      </c>
    </row>
    <row r="402" spans="1:7" ht="31.5">
      <c r="A402" s="226" t="s">
        <v>381</v>
      </c>
      <c r="B402" s="227">
        <v>10</v>
      </c>
      <c r="C402" s="227">
        <v>6</v>
      </c>
      <c r="D402" s="228" t="s">
        <v>382</v>
      </c>
      <c r="E402" s="229" t="s">
        <v>379</v>
      </c>
      <c r="F402" s="230">
        <v>1158.2</v>
      </c>
      <c r="G402" s="230">
        <v>1097.3</v>
      </c>
    </row>
    <row r="403" spans="1:7" ht="31.5">
      <c r="A403" s="226" t="s">
        <v>427</v>
      </c>
      <c r="B403" s="227">
        <v>10</v>
      </c>
      <c r="C403" s="227">
        <v>6</v>
      </c>
      <c r="D403" s="228" t="s">
        <v>428</v>
      </c>
      <c r="E403" s="229" t="s">
        <v>379</v>
      </c>
      <c r="F403" s="230">
        <v>1158.2</v>
      </c>
      <c r="G403" s="230">
        <v>1097.3</v>
      </c>
    </row>
    <row r="404" spans="1:7" ht="63">
      <c r="A404" s="226" t="s">
        <v>730</v>
      </c>
      <c r="B404" s="227">
        <v>10</v>
      </c>
      <c r="C404" s="227">
        <v>6</v>
      </c>
      <c r="D404" s="228" t="s">
        <v>731</v>
      </c>
      <c r="E404" s="229" t="s">
        <v>379</v>
      </c>
      <c r="F404" s="230">
        <v>1158.2</v>
      </c>
      <c r="G404" s="230">
        <v>1097.3</v>
      </c>
    </row>
    <row r="405" spans="1:7" ht="78.75">
      <c r="A405" s="226" t="s">
        <v>387</v>
      </c>
      <c r="B405" s="227">
        <v>10</v>
      </c>
      <c r="C405" s="227">
        <v>6</v>
      </c>
      <c r="D405" s="228" t="s">
        <v>731</v>
      </c>
      <c r="E405" s="229" t="s">
        <v>230</v>
      </c>
      <c r="F405" s="230">
        <v>1065.4000000000001</v>
      </c>
      <c r="G405" s="230">
        <v>1010</v>
      </c>
    </row>
    <row r="406" spans="1:7" ht="31.5">
      <c r="A406" s="226" t="s">
        <v>392</v>
      </c>
      <c r="B406" s="227">
        <v>10</v>
      </c>
      <c r="C406" s="227">
        <v>6</v>
      </c>
      <c r="D406" s="228" t="s">
        <v>731</v>
      </c>
      <c r="E406" s="229" t="s">
        <v>393</v>
      </c>
      <c r="F406" s="230">
        <v>92.8</v>
      </c>
      <c r="G406" s="230">
        <v>87.3</v>
      </c>
    </row>
    <row r="407" spans="1:7" ht="63">
      <c r="A407" s="226" t="s">
        <v>732</v>
      </c>
      <c r="B407" s="227">
        <v>10</v>
      </c>
      <c r="C407" s="227">
        <v>6</v>
      </c>
      <c r="D407" s="228" t="s">
        <v>733</v>
      </c>
      <c r="E407" s="229" t="s">
        <v>379</v>
      </c>
      <c r="F407" s="230">
        <v>100</v>
      </c>
      <c r="G407" s="230">
        <v>100</v>
      </c>
    </row>
    <row r="408" spans="1:7" ht="47.25">
      <c r="A408" s="226" t="s">
        <v>734</v>
      </c>
      <c r="B408" s="227">
        <v>10</v>
      </c>
      <c r="C408" s="227">
        <v>6</v>
      </c>
      <c r="D408" s="228" t="s">
        <v>735</v>
      </c>
      <c r="E408" s="229" t="s">
        <v>379</v>
      </c>
      <c r="F408" s="230">
        <v>100</v>
      </c>
      <c r="G408" s="230">
        <v>100</v>
      </c>
    </row>
    <row r="409" spans="1:7" ht="63">
      <c r="A409" s="226" t="s">
        <v>736</v>
      </c>
      <c r="B409" s="227">
        <v>10</v>
      </c>
      <c r="C409" s="227">
        <v>6</v>
      </c>
      <c r="D409" s="228" t="s">
        <v>737</v>
      </c>
      <c r="E409" s="229" t="s">
        <v>379</v>
      </c>
      <c r="F409" s="230">
        <v>100</v>
      </c>
      <c r="G409" s="230">
        <v>100</v>
      </c>
    </row>
    <row r="410" spans="1:7" ht="31.5">
      <c r="A410" s="226" t="s">
        <v>392</v>
      </c>
      <c r="B410" s="227">
        <v>10</v>
      </c>
      <c r="C410" s="227">
        <v>6</v>
      </c>
      <c r="D410" s="228" t="s">
        <v>737</v>
      </c>
      <c r="E410" s="229" t="s">
        <v>393</v>
      </c>
      <c r="F410" s="230">
        <v>100</v>
      </c>
      <c r="G410" s="230">
        <v>100</v>
      </c>
    </row>
    <row r="411" spans="1:7" s="225" customFormat="1">
      <c r="A411" s="220" t="s">
        <v>738</v>
      </c>
      <c r="B411" s="221">
        <v>11</v>
      </c>
      <c r="C411" s="221">
        <v>0</v>
      </c>
      <c r="D411" s="222" t="s">
        <v>379</v>
      </c>
      <c r="E411" s="223" t="s">
        <v>379</v>
      </c>
      <c r="F411" s="224">
        <v>120</v>
      </c>
      <c r="G411" s="224">
        <v>170</v>
      </c>
    </row>
    <row r="412" spans="1:7">
      <c r="A412" s="226" t="s">
        <v>739</v>
      </c>
      <c r="B412" s="227">
        <v>11</v>
      </c>
      <c r="C412" s="227">
        <v>1</v>
      </c>
      <c r="D412" s="228" t="s">
        <v>379</v>
      </c>
      <c r="E412" s="229" t="s">
        <v>379</v>
      </c>
      <c r="F412" s="230">
        <v>120</v>
      </c>
      <c r="G412" s="230">
        <v>170</v>
      </c>
    </row>
    <row r="413" spans="1:7" ht="47.25">
      <c r="A413" s="226" t="s">
        <v>740</v>
      </c>
      <c r="B413" s="227">
        <v>11</v>
      </c>
      <c r="C413" s="227">
        <v>1</v>
      </c>
      <c r="D413" s="228" t="s">
        <v>741</v>
      </c>
      <c r="E413" s="229" t="s">
        <v>379</v>
      </c>
      <c r="F413" s="230">
        <v>120</v>
      </c>
      <c r="G413" s="230">
        <v>170</v>
      </c>
    </row>
    <row r="414" spans="1:7" ht="47.25">
      <c r="A414" s="226" t="s">
        <v>742</v>
      </c>
      <c r="B414" s="227">
        <v>11</v>
      </c>
      <c r="C414" s="227">
        <v>1</v>
      </c>
      <c r="D414" s="228" t="s">
        <v>743</v>
      </c>
      <c r="E414" s="229" t="s">
        <v>379</v>
      </c>
      <c r="F414" s="230">
        <v>120</v>
      </c>
      <c r="G414" s="230">
        <v>170</v>
      </c>
    </row>
    <row r="415" spans="1:7" ht="31.5">
      <c r="A415" s="226" t="s">
        <v>744</v>
      </c>
      <c r="B415" s="227">
        <v>11</v>
      </c>
      <c r="C415" s="227">
        <v>1</v>
      </c>
      <c r="D415" s="228" t="s">
        <v>745</v>
      </c>
      <c r="E415" s="229" t="s">
        <v>379</v>
      </c>
      <c r="F415" s="230">
        <v>120</v>
      </c>
      <c r="G415" s="230">
        <v>170</v>
      </c>
    </row>
    <row r="416" spans="1:7" ht="31.5">
      <c r="A416" s="226" t="s">
        <v>392</v>
      </c>
      <c r="B416" s="227">
        <v>11</v>
      </c>
      <c r="C416" s="227">
        <v>1</v>
      </c>
      <c r="D416" s="228" t="s">
        <v>745</v>
      </c>
      <c r="E416" s="229" t="s">
        <v>393</v>
      </c>
      <c r="F416" s="230">
        <v>120</v>
      </c>
      <c r="G416" s="230">
        <v>170</v>
      </c>
    </row>
    <row r="417" spans="1:7" s="225" customFormat="1">
      <c r="A417" s="220" t="s">
        <v>752</v>
      </c>
      <c r="B417" s="221">
        <v>12</v>
      </c>
      <c r="C417" s="221">
        <v>0</v>
      </c>
      <c r="D417" s="222" t="s">
        <v>379</v>
      </c>
      <c r="E417" s="223" t="s">
        <v>379</v>
      </c>
      <c r="F417" s="224">
        <v>2500</v>
      </c>
      <c r="G417" s="224">
        <v>2500</v>
      </c>
    </row>
    <row r="418" spans="1:7">
      <c r="A418" s="226" t="s">
        <v>753</v>
      </c>
      <c r="B418" s="227">
        <v>12</v>
      </c>
      <c r="C418" s="227">
        <v>2</v>
      </c>
      <c r="D418" s="228" t="s">
        <v>379</v>
      </c>
      <c r="E418" s="229" t="s">
        <v>379</v>
      </c>
      <c r="F418" s="230">
        <v>2500</v>
      </c>
      <c r="G418" s="230">
        <v>2500</v>
      </c>
    </row>
    <row r="419" spans="1:7" ht="31.5">
      <c r="A419" s="226" t="s">
        <v>754</v>
      </c>
      <c r="B419" s="227">
        <v>12</v>
      </c>
      <c r="C419" s="227">
        <v>2</v>
      </c>
      <c r="D419" s="228" t="s">
        <v>755</v>
      </c>
      <c r="E419" s="229" t="s">
        <v>379</v>
      </c>
      <c r="F419" s="230">
        <v>2500</v>
      </c>
      <c r="G419" s="230">
        <v>2500</v>
      </c>
    </row>
    <row r="420" spans="1:7" ht="31.5">
      <c r="A420" s="226" t="s">
        <v>756</v>
      </c>
      <c r="B420" s="227">
        <v>12</v>
      </c>
      <c r="C420" s="227">
        <v>2</v>
      </c>
      <c r="D420" s="228" t="s">
        <v>757</v>
      </c>
      <c r="E420" s="229" t="s">
        <v>379</v>
      </c>
      <c r="F420" s="230">
        <v>2500</v>
      </c>
      <c r="G420" s="230">
        <v>2500</v>
      </c>
    </row>
    <row r="421" spans="1:7">
      <c r="A421" s="226" t="s">
        <v>398</v>
      </c>
      <c r="B421" s="227">
        <v>12</v>
      </c>
      <c r="C421" s="227">
        <v>2</v>
      </c>
      <c r="D421" s="228" t="s">
        <v>757</v>
      </c>
      <c r="E421" s="229" t="s">
        <v>399</v>
      </c>
      <c r="F421" s="230">
        <v>2500</v>
      </c>
      <c r="G421" s="230">
        <v>2500</v>
      </c>
    </row>
    <row r="422" spans="1:7" s="225" customFormat="1" ht="31.5">
      <c r="A422" s="220" t="s">
        <v>758</v>
      </c>
      <c r="B422" s="221">
        <v>13</v>
      </c>
      <c r="C422" s="221">
        <v>0</v>
      </c>
      <c r="D422" s="222" t="s">
        <v>379</v>
      </c>
      <c r="E422" s="223" t="s">
        <v>379</v>
      </c>
      <c r="F422" s="224">
        <v>73.5</v>
      </c>
      <c r="G422" s="224">
        <v>4.4000000000000004</v>
      </c>
    </row>
    <row r="423" spans="1:7" ht="31.5">
      <c r="A423" s="226" t="s">
        <v>759</v>
      </c>
      <c r="B423" s="227">
        <v>13</v>
      </c>
      <c r="C423" s="227">
        <v>1</v>
      </c>
      <c r="D423" s="228" t="s">
        <v>379</v>
      </c>
      <c r="E423" s="229" t="s">
        <v>379</v>
      </c>
      <c r="F423" s="230">
        <v>73.5</v>
      </c>
      <c r="G423" s="230">
        <v>4.4000000000000004</v>
      </c>
    </row>
    <row r="424" spans="1:7" ht="47.25">
      <c r="A424" s="226" t="s">
        <v>412</v>
      </c>
      <c r="B424" s="227">
        <v>13</v>
      </c>
      <c r="C424" s="227">
        <v>1</v>
      </c>
      <c r="D424" s="228" t="s">
        <v>413</v>
      </c>
      <c r="E424" s="229" t="s">
        <v>379</v>
      </c>
      <c r="F424" s="230">
        <v>73.5</v>
      </c>
      <c r="G424" s="230">
        <v>4.4000000000000004</v>
      </c>
    </row>
    <row r="425" spans="1:7" ht="31.5">
      <c r="A425" s="226" t="s">
        <v>414</v>
      </c>
      <c r="B425" s="227">
        <v>13</v>
      </c>
      <c r="C425" s="227">
        <v>1</v>
      </c>
      <c r="D425" s="228" t="s">
        <v>415</v>
      </c>
      <c r="E425" s="229" t="s">
        <v>379</v>
      </c>
      <c r="F425" s="230">
        <v>73.5</v>
      </c>
      <c r="G425" s="230">
        <v>4.4000000000000004</v>
      </c>
    </row>
    <row r="426" spans="1:7">
      <c r="A426" s="226" t="s">
        <v>760</v>
      </c>
      <c r="B426" s="227">
        <v>13</v>
      </c>
      <c r="C426" s="227">
        <v>1</v>
      </c>
      <c r="D426" s="228" t="s">
        <v>761</v>
      </c>
      <c r="E426" s="229" t="s">
        <v>379</v>
      </c>
      <c r="F426" s="230">
        <v>73.5</v>
      </c>
      <c r="G426" s="230">
        <v>4.4000000000000004</v>
      </c>
    </row>
    <row r="427" spans="1:7">
      <c r="A427" s="226" t="s">
        <v>762</v>
      </c>
      <c r="B427" s="227">
        <v>13</v>
      </c>
      <c r="C427" s="227">
        <v>1</v>
      </c>
      <c r="D427" s="228" t="s">
        <v>761</v>
      </c>
      <c r="E427" s="229" t="s">
        <v>763</v>
      </c>
      <c r="F427" s="230">
        <v>73.5</v>
      </c>
      <c r="G427" s="230">
        <v>4.4000000000000004</v>
      </c>
    </row>
    <row r="428" spans="1:7" s="225" customFormat="1" ht="47.25">
      <c r="A428" s="220" t="s">
        <v>764</v>
      </c>
      <c r="B428" s="221">
        <v>14</v>
      </c>
      <c r="C428" s="221">
        <v>0</v>
      </c>
      <c r="D428" s="222" t="s">
        <v>379</v>
      </c>
      <c r="E428" s="223" t="s">
        <v>379</v>
      </c>
      <c r="F428" s="224">
        <v>33359.4</v>
      </c>
      <c r="G428" s="224">
        <v>33304.5</v>
      </c>
    </row>
    <row r="429" spans="1:7" ht="47.25">
      <c r="A429" s="226" t="s">
        <v>765</v>
      </c>
      <c r="B429" s="227">
        <v>14</v>
      </c>
      <c r="C429" s="227">
        <v>1</v>
      </c>
      <c r="D429" s="228" t="s">
        <v>379</v>
      </c>
      <c r="E429" s="229" t="s">
        <v>379</v>
      </c>
      <c r="F429" s="230">
        <v>33359.4</v>
      </c>
      <c r="G429" s="230">
        <v>33304.5</v>
      </c>
    </row>
    <row r="430" spans="1:7" ht="47.25">
      <c r="A430" s="226" t="s">
        <v>412</v>
      </c>
      <c r="B430" s="227">
        <v>14</v>
      </c>
      <c r="C430" s="227">
        <v>1</v>
      </c>
      <c r="D430" s="228" t="s">
        <v>413</v>
      </c>
      <c r="E430" s="229" t="s">
        <v>379</v>
      </c>
      <c r="F430" s="230">
        <v>33359.4</v>
      </c>
      <c r="G430" s="230">
        <v>33304.5</v>
      </c>
    </row>
    <row r="431" spans="1:7" ht="31.5">
      <c r="A431" s="226" t="s">
        <v>414</v>
      </c>
      <c r="B431" s="227">
        <v>14</v>
      </c>
      <c r="C431" s="227">
        <v>1</v>
      </c>
      <c r="D431" s="228" t="s">
        <v>415</v>
      </c>
      <c r="E431" s="229" t="s">
        <v>379</v>
      </c>
      <c r="F431" s="230">
        <v>33359.4</v>
      </c>
      <c r="G431" s="230">
        <v>33304.5</v>
      </c>
    </row>
    <row r="432" spans="1:7" ht="31.5">
      <c r="A432" s="226" t="s">
        <v>766</v>
      </c>
      <c r="B432" s="227">
        <v>14</v>
      </c>
      <c r="C432" s="227">
        <v>1</v>
      </c>
      <c r="D432" s="228" t="s">
        <v>767</v>
      </c>
      <c r="E432" s="229" t="s">
        <v>379</v>
      </c>
      <c r="F432" s="230">
        <v>27400.400000000001</v>
      </c>
      <c r="G432" s="230">
        <v>27169.5</v>
      </c>
    </row>
    <row r="433" spans="1:7">
      <c r="A433" s="226" t="s">
        <v>768</v>
      </c>
      <c r="B433" s="227">
        <v>14</v>
      </c>
      <c r="C433" s="227">
        <v>1</v>
      </c>
      <c r="D433" s="228" t="s">
        <v>767</v>
      </c>
      <c r="E433" s="229" t="s">
        <v>769</v>
      </c>
      <c r="F433" s="230">
        <v>27400.400000000001</v>
      </c>
      <c r="G433" s="230">
        <v>27169.5</v>
      </c>
    </row>
    <row r="434" spans="1:7" ht="47.25">
      <c r="A434" s="226" t="s">
        <v>770</v>
      </c>
      <c r="B434" s="227">
        <v>14</v>
      </c>
      <c r="C434" s="227">
        <v>1</v>
      </c>
      <c r="D434" s="228" t="s">
        <v>771</v>
      </c>
      <c r="E434" s="229" t="s">
        <v>379</v>
      </c>
      <c r="F434" s="230">
        <v>5959</v>
      </c>
      <c r="G434" s="230">
        <v>6135</v>
      </c>
    </row>
    <row r="435" spans="1:7">
      <c r="A435" s="226" t="s">
        <v>768</v>
      </c>
      <c r="B435" s="227">
        <v>14</v>
      </c>
      <c r="C435" s="227">
        <v>1</v>
      </c>
      <c r="D435" s="228" t="s">
        <v>771</v>
      </c>
      <c r="E435" s="229" t="s">
        <v>769</v>
      </c>
      <c r="F435" s="230">
        <v>5959</v>
      </c>
      <c r="G435" s="230">
        <v>6135</v>
      </c>
    </row>
    <row r="436" spans="1:7">
      <c r="A436" s="447" t="s">
        <v>112</v>
      </c>
      <c r="B436" s="447"/>
      <c r="C436" s="447"/>
      <c r="D436" s="447"/>
      <c r="E436" s="447"/>
      <c r="F436" s="224">
        <f>639319-3707</f>
        <v>635612</v>
      </c>
      <c r="G436" s="224">
        <f>620515-7611</f>
        <v>612904</v>
      </c>
    </row>
    <row r="437" spans="1:7" ht="25.5" customHeight="1">
      <c r="A437" s="233"/>
      <c r="B437" s="234"/>
      <c r="C437" s="234"/>
      <c r="D437" s="234"/>
      <c r="E437" s="215"/>
      <c r="F437" s="216"/>
      <c r="G437" s="216"/>
    </row>
    <row r="438" spans="1:7" ht="13.15" customHeight="1">
      <c r="A438" s="235" t="s">
        <v>257</v>
      </c>
      <c r="B438" s="215"/>
      <c r="C438" s="215"/>
      <c r="D438" s="215"/>
      <c r="E438" s="215"/>
      <c r="F438" s="438" t="s">
        <v>258</v>
      </c>
      <c r="G438" s="438"/>
    </row>
  </sheetData>
  <autoFilter ref="A12:AA436"/>
  <mergeCells count="6">
    <mergeCell ref="F438:G438"/>
    <mergeCell ref="A8:G8"/>
    <mergeCell ref="A10:A11"/>
    <mergeCell ref="B10:E10"/>
    <mergeCell ref="F10:G10"/>
    <mergeCell ref="A436:E436"/>
  </mergeCells>
  <pageMargins left="0.78740157480314965" right="0.39370078740157483" top="0.78740157480314965" bottom="0.39370078740157483" header="0.51181102362204722" footer="0.11811023622047245"/>
  <pageSetup paperSize="9" scale="76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25</vt:i4>
      </vt:variant>
    </vt:vector>
  </HeadingPairs>
  <TitlesOfParts>
    <vt:vector size="46" baseType="lpstr">
      <vt:lpstr>справка что вернули</vt:lpstr>
      <vt:lpstr>2010-2013</vt:lpstr>
      <vt:lpstr>приложение 1</vt:lpstr>
      <vt:lpstr>приложение 2</vt:lpstr>
      <vt:lpstr>прил 3 (админ ОГВ)</vt:lpstr>
      <vt:lpstr>прил 4 (админ)</vt:lpstr>
      <vt:lpstr>приложение 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 15 коэф.</vt:lpstr>
      <vt:lpstr>приложение 16</vt:lpstr>
      <vt:lpstr>приложение 17</vt:lpstr>
      <vt:lpstr>Приложение 18</vt:lpstr>
      <vt:lpstr>приложение 19</vt:lpstr>
      <vt:lpstr>'2010-2013'!Заголовки_для_печати</vt:lpstr>
      <vt:lpstr>'прил 3 (админ ОГВ)'!Заголовки_для_печати</vt:lpstr>
      <vt:lpstr>'прил 4 (админ)'!Заголовки_для_печати</vt:lpstr>
      <vt:lpstr>прил10!Заголовки_для_печати</vt:lpstr>
      <vt:lpstr>прил11!Заголовки_для_печати</vt:lpstr>
      <vt:lpstr>прил12!Заголовки_для_печати</vt:lpstr>
      <vt:lpstr>прил13!Заголовки_для_печати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прил9!Заголовки_для_печати</vt:lpstr>
      <vt:lpstr>'приложение 1'!Заголовки_для_печати</vt:lpstr>
      <vt:lpstr>'приложение 2'!Заголовки_для_печати</vt:lpstr>
      <vt:lpstr>'2010-2013'!Область_печати</vt:lpstr>
      <vt:lpstr>'прил 3 (админ ОГВ)'!Область_печати</vt:lpstr>
      <vt:lpstr>'прил 4 (админ)'!Область_печати</vt:lpstr>
      <vt:lpstr>прил10!Область_печати</vt:lpstr>
      <vt:lpstr>прил14!Область_печати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  <vt:lpstr>'приложение 1'!Область_печати</vt:lpstr>
      <vt:lpstr>'приложение 17'!Область_печати</vt:lpstr>
      <vt:lpstr>'приложение 2'!Область_печати</vt:lpstr>
    </vt:vector>
  </TitlesOfParts>
  <Company>администрация Черемховского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Подковыров Василий Евгеньевич</dc:creator>
  <cp:lastModifiedBy>Волынкина</cp:lastModifiedBy>
  <cp:lastPrinted>2016-11-30T05:28:36Z</cp:lastPrinted>
  <dcterms:created xsi:type="dcterms:W3CDTF">2010-01-11T05:11:14Z</dcterms:created>
  <dcterms:modified xsi:type="dcterms:W3CDTF">2016-11-30T07:31:01Z</dcterms:modified>
</cp:coreProperties>
</file>